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micah\OneDrive\Documents\PUEO\CAPABILITIES\DECISION SUPPORT\TECHNOLOGIES\DECISION MODEL\"/>
    </mc:Choice>
  </mc:AlternateContent>
  <bookViews>
    <workbookView xWindow="0" yWindow="0" windowWidth="20490" windowHeight="7530" activeTab="1"/>
  </bookViews>
  <sheets>
    <sheet name="MODEL_STANDARDS" sheetId="5" r:id="rId1"/>
    <sheet name="PUEO DECISION MODEL" sheetId="3" r:id="rId2"/>
    <sheet name="SENSITIVITY ANALYSIS" sheetId="6" r:id="rId3"/>
    <sheet name="LISTS" sheetId="4" state="hidden" r:id="rId4"/>
  </sheets>
  <externalReferences>
    <externalReference r:id="rId5"/>
  </externalReferences>
  <definedNames>
    <definedName name="CHOOSE_X">[1]SETUP!$B$5:$B$6</definedName>
    <definedName name="Numeric_Selection">[1]PAIR_WISE_TOOL!$D$8:$D$17</definedName>
    <definedName name="ORIENTATION">LISTS!$C$3:$C$8</definedName>
    <definedName name="TYPE">LISTS!$B$3:$B$10</definedName>
    <definedName name="x">[1]SETUP!$B$6:$B$7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6" l="1"/>
  <c r="B16" i="6"/>
  <c r="B14" i="6"/>
  <c r="B15" i="6"/>
  <c r="B12" i="6"/>
  <c r="B13" i="6"/>
  <c r="B8" i="6"/>
  <c r="B9" i="6"/>
  <c r="B10" i="6"/>
  <c r="B11" i="6"/>
  <c r="B7" i="6"/>
  <c r="E6" i="6"/>
  <c r="F6" i="6"/>
  <c r="G6" i="6"/>
  <c r="H6" i="6"/>
  <c r="I6" i="6"/>
  <c r="J6" i="6"/>
  <c r="D6" i="6"/>
  <c r="D4" i="6"/>
  <c r="E4" i="6"/>
  <c r="F4" i="6"/>
  <c r="G4" i="6"/>
  <c r="H4" i="6"/>
  <c r="I4" i="6"/>
  <c r="J4" i="6"/>
  <c r="K4" i="6"/>
  <c r="B4" i="6"/>
  <c r="F13" i="3"/>
  <c r="E46" i="3"/>
  <c r="F16" i="3" l="1"/>
  <c r="E45" i="3"/>
  <c r="J43" i="3" s="1"/>
  <c r="J16" i="3" l="1"/>
  <c r="H22" i="3"/>
  <c r="I25" i="3"/>
  <c r="G31" i="3"/>
  <c r="I37" i="3"/>
  <c r="J40" i="3"/>
  <c r="J41" i="3" s="1"/>
  <c r="J13" i="3"/>
  <c r="G16" i="3"/>
  <c r="K16" i="3"/>
  <c r="H19" i="3"/>
  <c r="L19" i="3"/>
  <c r="I22" i="3"/>
  <c r="F25" i="3"/>
  <c r="J25" i="3"/>
  <c r="G28" i="3"/>
  <c r="K28" i="3"/>
  <c r="H31" i="3"/>
  <c r="L31" i="3"/>
  <c r="I34" i="3"/>
  <c r="F37" i="3"/>
  <c r="J37" i="3"/>
  <c r="G40" i="3"/>
  <c r="G41" i="3" s="1"/>
  <c r="K40" i="3"/>
  <c r="K41" i="3" s="1"/>
  <c r="H43" i="3"/>
  <c r="H44" i="3" s="1"/>
  <c r="L43" i="3"/>
  <c r="K19" i="3"/>
  <c r="L22" i="3"/>
  <c r="J28" i="3"/>
  <c r="H34" i="3"/>
  <c r="F40" i="3"/>
  <c r="F41" i="3" s="1"/>
  <c r="K43" i="3"/>
  <c r="G13" i="3"/>
  <c r="K13" i="3"/>
  <c r="H16" i="3"/>
  <c r="L16" i="3"/>
  <c r="I19" i="3"/>
  <c r="F22" i="3"/>
  <c r="J22" i="3"/>
  <c r="G25" i="3"/>
  <c r="K25" i="3"/>
  <c r="H28" i="3"/>
  <c r="L28" i="3"/>
  <c r="I31" i="3"/>
  <c r="F34" i="3"/>
  <c r="J34" i="3"/>
  <c r="G37" i="3"/>
  <c r="K37" i="3"/>
  <c r="H40" i="3"/>
  <c r="H41" i="3" s="1"/>
  <c r="L40" i="3"/>
  <c r="L41" i="3" s="1"/>
  <c r="I43" i="3"/>
  <c r="I44" i="3" s="1"/>
  <c r="I13" i="3"/>
  <c r="G19" i="3"/>
  <c r="F28" i="3"/>
  <c r="K31" i="3"/>
  <c r="L34" i="3"/>
  <c r="G43" i="3"/>
  <c r="G44" i="3" s="1"/>
  <c r="H13" i="3"/>
  <c r="L13" i="3"/>
  <c r="I16" i="3"/>
  <c r="F19" i="3"/>
  <c r="J19" i="3"/>
  <c r="G22" i="3"/>
  <c r="K22" i="3"/>
  <c r="H25" i="3"/>
  <c r="L25" i="3"/>
  <c r="I28" i="3"/>
  <c r="F31" i="3"/>
  <c r="J31" i="3"/>
  <c r="G34" i="3"/>
  <c r="K34" i="3"/>
  <c r="H37" i="3"/>
  <c r="L37" i="3"/>
  <c r="I40" i="3"/>
  <c r="I41" i="3" s="1"/>
  <c r="F43" i="3"/>
  <c r="F44" i="3" s="1"/>
  <c r="K44" i="3"/>
  <c r="L44" i="3"/>
  <c r="J44" i="3"/>
  <c r="F17" i="6" l="1"/>
  <c r="J17" i="6"/>
  <c r="G17" i="6"/>
  <c r="H17" i="6"/>
  <c r="C17" i="6"/>
  <c r="E17" i="6"/>
  <c r="I17" i="6"/>
  <c r="D17" i="6"/>
  <c r="H16" i="6"/>
  <c r="E16" i="6"/>
  <c r="I16" i="6"/>
  <c r="C16" i="6"/>
  <c r="F16" i="6"/>
  <c r="J16" i="6"/>
  <c r="D16" i="6"/>
  <c r="G16" i="6"/>
  <c r="M39" i="3"/>
  <c r="M42" i="3"/>
  <c r="L38" i="3"/>
  <c r="K38" i="3"/>
  <c r="J38" i="3"/>
  <c r="I38" i="3"/>
  <c r="H38" i="3"/>
  <c r="G38" i="3"/>
  <c r="F38" i="3"/>
  <c r="L35" i="3"/>
  <c r="K35" i="3"/>
  <c r="J35" i="3"/>
  <c r="I35" i="3"/>
  <c r="H35" i="3"/>
  <c r="G35" i="3"/>
  <c r="F35" i="3"/>
  <c r="L32" i="3"/>
  <c r="K32" i="3"/>
  <c r="J32" i="3"/>
  <c r="I32" i="3"/>
  <c r="H32" i="3"/>
  <c r="G32" i="3"/>
  <c r="F32" i="3"/>
  <c r="L29" i="3"/>
  <c r="K29" i="3"/>
  <c r="J29" i="3"/>
  <c r="I29" i="3"/>
  <c r="H29" i="3"/>
  <c r="G29" i="3"/>
  <c r="F29" i="3"/>
  <c r="L26" i="3"/>
  <c r="K26" i="3"/>
  <c r="J26" i="3"/>
  <c r="I26" i="3"/>
  <c r="H26" i="3"/>
  <c r="G26" i="3"/>
  <c r="F26" i="3"/>
  <c r="L23" i="3"/>
  <c r="K23" i="3"/>
  <c r="J23" i="3"/>
  <c r="I23" i="3"/>
  <c r="H23" i="3"/>
  <c r="G23" i="3"/>
  <c r="F23" i="3"/>
  <c r="L20" i="3"/>
  <c r="K20" i="3"/>
  <c r="J20" i="3"/>
  <c r="I20" i="3"/>
  <c r="H20" i="3"/>
  <c r="G20" i="3"/>
  <c r="F20" i="3"/>
  <c r="L17" i="3"/>
  <c r="K17" i="3"/>
  <c r="J17" i="3"/>
  <c r="I17" i="3"/>
  <c r="H17" i="3"/>
  <c r="G17" i="3"/>
  <c r="F17" i="3"/>
  <c r="L14" i="3"/>
  <c r="K14" i="3"/>
  <c r="J14" i="3"/>
  <c r="I14" i="3"/>
  <c r="H14" i="3"/>
  <c r="G14" i="3"/>
  <c r="F14" i="3"/>
  <c r="H10" i="6" l="1"/>
  <c r="D10" i="6"/>
  <c r="E10" i="6"/>
  <c r="I10" i="6"/>
  <c r="F10" i="6"/>
  <c r="J10" i="6"/>
  <c r="G10" i="6"/>
  <c r="C10" i="6"/>
  <c r="H14" i="6"/>
  <c r="C14" i="6"/>
  <c r="E14" i="6"/>
  <c r="I14" i="6"/>
  <c r="D14" i="6"/>
  <c r="F14" i="6"/>
  <c r="J14" i="6"/>
  <c r="G14" i="6"/>
  <c r="K16" i="6"/>
  <c r="F9" i="6"/>
  <c r="J9" i="6"/>
  <c r="C9" i="6"/>
  <c r="G9" i="6"/>
  <c r="D9" i="6"/>
  <c r="H9" i="6"/>
  <c r="E9" i="6"/>
  <c r="I9" i="6"/>
  <c r="F13" i="6"/>
  <c r="J13" i="6"/>
  <c r="C13" i="6"/>
  <c r="D13" i="6"/>
  <c r="G13" i="6"/>
  <c r="H13" i="6"/>
  <c r="E13" i="6"/>
  <c r="I13" i="6"/>
  <c r="H8" i="6"/>
  <c r="C8" i="6"/>
  <c r="E8" i="6"/>
  <c r="I8" i="6"/>
  <c r="F8" i="6"/>
  <c r="J8" i="6"/>
  <c r="D8" i="6"/>
  <c r="G8" i="6"/>
  <c r="H12" i="6"/>
  <c r="E12" i="6"/>
  <c r="I12" i="6"/>
  <c r="C12" i="6"/>
  <c r="F12" i="6"/>
  <c r="J12" i="6"/>
  <c r="D12" i="6"/>
  <c r="G12" i="6"/>
  <c r="F7" i="6"/>
  <c r="J7" i="6"/>
  <c r="G7" i="6"/>
  <c r="H7" i="6"/>
  <c r="C7" i="6"/>
  <c r="E7" i="6"/>
  <c r="I7" i="6"/>
  <c r="D7" i="6"/>
  <c r="F11" i="6"/>
  <c r="J11" i="6"/>
  <c r="G11" i="6"/>
  <c r="H11" i="6"/>
  <c r="C11" i="6"/>
  <c r="E11" i="6"/>
  <c r="I11" i="6"/>
  <c r="D11" i="6"/>
  <c r="F15" i="6"/>
  <c r="J15" i="6"/>
  <c r="D15" i="6"/>
  <c r="G15" i="6"/>
  <c r="H15" i="6"/>
  <c r="E15" i="6"/>
  <c r="I15" i="6"/>
  <c r="C15" i="6"/>
  <c r="K17" i="6"/>
  <c r="M12" i="3"/>
  <c r="M24" i="3"/>
  <c r="M36" i="3"/>
  <c r="M21" i="3"/>
  <c r="M33" i="3"/>
  <c r="M15" i="3"/>
  <c r="M27" i="3"/>
  <c r="M18" i="3"/>
  <c r="M30" i="3"/>
  <c r="K10" i="6" l="1"/>
  <c r="K13" i="6"/>
  <c r="K9" i="6"/>
  <c r="K8" i="6"/>
  <c r="K11" i="6"/>
  <c r="K7" i="6"/>
  <c r="K14" i="6"/>
  <c r="K15" i="6"/>
  <c r="K12" i="6"/>
</calcChain>
</file>

<file path=xl/sharedStrings.xml><?xml version="1.0" encoding="utf-8"?>
<sst xmlns="http://schemas.openxmlformats.org/spreadsheetml/2006/main" count="124" uniqueCount="77">
  <si>
    <t>Raw</t>
  </si>
  <si>
    <t>Score</t>
  </si>
  <si>
    <t>W. Score</t>
  </si>
  <si>
    <t>TOTAL</t>
  </si>
  <si>
    <t>[CRITERION 1]</t>
  </si>
  <si>
    <t>[CRITERION 2]</t>
  </si>
  <si>
    <t>[CRITERION 3]</t>
  </si>
  <si>
    <t>[CRITERION 4]</t>
  </si>
  <si>
    <t>[CRITERION 5]</t>
  </si>
  <si>
    <t>[CRITERION 6]</t>
  </si>
  <si>
    <t>[CRITERION 7]</t>
  </si>
  <si>
    <t>[ALTERNATIVE A]</t>
  </si>
  <si>
    <t>[ALTERNATIVE B]</t>
  </si>
  <si>
    <t>[ALTERNATIVE C]</t>
  </si>
  <si>
    <t>[ALTERNATIVE D]</t>
  </si>
  <si>
    <t>[ALTERNATIVE E]</t>
  </si>
  <si>
    <t>[ALTERNATIVE F]</t>
  </si>
  <si>
    <t>[ALTERNATIVE G]</t>
  </si>
  <si>
    <t>[ALTERNATIVE H]</t>
  </si>
  <si>
    <t>[ALTERNATIVE I]</t>
  </si>
  <si>
    <t>[ALTERNATIVE J]</t>
  </si>
  <si>
    <t>[ALTERNATIVE K]</t>
  </si>
  <si>
    <t>WEIGHT</t>
  </si>
  <si>
    <t>TYPE</t>
  </si>
  <si>
    <t>CRITERIA</t>
  </si>
  <si>
    <t>DESCRIPTION</t>
  </si>
  <si>
    <t>MAX</t>
  </si>
  <si>
    <t>ORIENTATION</t>
  </si>
  <si>
    <t>LINEAR</t>
  </si>
  <si>
    <t>RANGE</t>
  </si>
  <si>
    <t>MIN</t>
  </si>
  <si>
    <t>PUEO</t>
  </si>
  <si>
    <t>HIGHER</t>
  </si>
  <si>
    <t>LOWER</t>
  </si>
  <si>
    <t xml:space="preserve">DECISION MODEL OBJECTIVE: </t>
  </si>
  <si>
    <t xml:space="preserve">This model is a free Pueo solution to guide objective decision making. </t>
  </si>
  <si>
    <t>MODEL_STANDARDS</t>
  </si>
  <si>
    <t>LOGIC &amp; OVERVIEW</t>
  </si>
  <si>
    <t>FORMATTING &amp; DESIGN</t>
  </si>
  <si>
    <t>White cells with colored outlines are input cells</t>
  </si>
  <si>
    <t>Column A is always empty</t>
  </si>
  <si>
    <t>Hidden sheet titles always captured in B1</t>
  </si>
  <si>
    <t>Insert comment to describe logic for each sheet (B1)</t>
  </si>
  <si>
    <t>Do not hide any rows or columns on hidden sheets</t>
  </si>
  <si>
    <t>All list names reference the use cell, rows, or columns</t>
  </si>
  <si>
    <t>Table headings are dark gray or dark red with bold white text</t>
  </si>
  <si>
    <t>Font: Arial 11 for standard fields.</t>
  </si>
  <si>
    <t>All table and presentation cells include input validation comments to summarize the field</t>
  </si>
  <si>
    <t>Version, Pueo, Copyright statements w/ Pueo logo prominently displayed on main page</t>
  </si>
  <si>
    <t>All variables are summarized on a variable page (if applicable)</t>
  </si>
  <si>
    <t>All variables are referenced in formulas (vs hard coding)</t>
  </si>
  <si>
    <t>Page Break view is applied to ensure print friendliness for all pages</t>
  </si>
  <si>
    <t>Freeze Panes are appropriately applied for scrolling</t>
  </si>
  <si>
    <t>User facing table outlines are heavy weight dark red</t>
  </si>
  <si>
    <t>User facing table inlines are light weight gray</t>
  </si>
  <si>
    <t>CONSTRAINTS</t>
  </si>
  <si>
    <t>Alternatives are limited to 10</t>
  </si>
  <si>
    <t>WAY AHEAD</t>
  </si>
  <si>
    <t>ALTNERATIVE DESCRIPTION</t>
  </si>
  <si>
    <t>Selected criteria should represent the most critical considerations to the decision objective. Most academic doctrine suggest limiting to no more than 7 criteria to avoid overly complex analysis.  Pair Wise comparisons are useful tools to scope the most relevant criteria and achieve objective weighting.</t>
  </si>
  <si>
    <t>Selected alternatives should represent the breadth of available options.  Managers should seek to limit alternative analysis to 10, through the use of batched reviews to scope primary alternative.</t>
  </si>
  <si>
    <t>PUEO
Pioneering
Unique
Enterprise
Optimization</t>
  </si>
  <si>
    <t>MANUAL</t>
  </si>
  <si>
    <t>Codify decision model objective (E2) and prepare the decision model, expanding horizontal and vertical collapsed sections to populate up to 7 criteria (row 5), up to 10 alternatives (column C), and associated criteria detail (Description, Weight, Type, Orientation, Max, and Min in F6-L11, see Title comments for instruction.</t>
  </si>
  <si>
    <t>Against each alternative and criterion input raw scores (normalized score if Manual Type assigned).</t>
  </si>
  <si>
    <t>Review model presentation of alternative overall scores against selected Criteria.</t>
  </si>
  <si>
    <t>Criteria are limited to 7</t>
  </si>
  <si>
    <t>Pueo note advertised and locked</t>
  </si>
  <si>
    <t>NORMAL</t>
  </si>
  <si>
    <t xml:space="preserve"> </t>
  </si>
  <si>
    <t>Decision Model Sensitivity Analysis</t>
  </si>
  <si>
    <t>WEIGHT NORMAL</t>
  </si>
  <si>
    <t>WEIGHT 0</t>
  </si>
  <si>
    <t>Relative intensity ACROSS Alternatives, WITHIN Criterion</t>
  </si>
  <si>
    <t>Relative score ACROSS Criterion, WITHIN Alternatives</t>
  </si>
  <si>
    <t>Relative overall score (Green=High, Red=Low)</t>
  </si>
  <si>
    <t>Evaluate Sensitivity Analysis to understand and explain impact of each Criterion.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</si>
</sst>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0" tint="-0.499984740745262"/>
      <name val="Arial"/>
      <family val="2"/>
    </font>
    <font>
      <b/>
      <sz val="18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2"/>
      <color theme="0"/>
      <name val="Arial"/>
      <family val="2"/>
    </font>
    <font>
      <b/>
      <sz val="22"/>
      <color theme="0"/>
      <name val="Arial"/>
      <family val="2"/>
    </font>
    <font>
      <b/>
      <sz val="30"/>
      <color theme="0"/>
      <name val="Arial"/>
      <family val="2"/>
    </font>
    <font>
      <b/>
      <sz val="16"/>
      <color rgb="FFFF0000"/>
      <name val="Arial"/>
      <family val="2"/>
    </font>
    <font>
      <i/>
      <sz val="9"/>
      <color theme="0"/>
      <name val="Arial"/>
      <family val="2"/>
    </font>
    <font>
      <sz val="9"/>
      <color rgb="FFC00000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9"/>
      <color theme="1" tint="0.34998626667073579"/>
      <name val="Arial"/>
      <family val="2"/>
    </font>
    <font>
      <i/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28"/>
      <color theme="0"/>
      <name val="Arial"/>
      <family val="2"/>
    </font>
    <font>
      <b/>
      <sz val="48"/>
      <color theme="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DE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249977111117893"/>
      </right>
      <top/>
      <bottom/>
      <diagonal/>
    </border>
    <border>
      <left style="medium">
        <color indexed="64"/>
      </left>
      <right style="thin">
        <color theme="0" tint="-0.249977111117893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theme="0" tint="-0.24997711111789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0" tint="-0.249977111117893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C00000"/>
      </left>
      <right style="thin">
        <color theme="0" tint="-0.499984740745262"/>
      </right>
      <top style="medium">
        <color rgb="FFC00000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rgb="FFC00000"/>
      </right>
      <top style="medium">
        <color rgb="FFC00000"/>
      </top>
      <bottom style="thin">
        <color theme="0" tint="-0.499984740745262"/>
      </bottom>
      <diagonal/>
    </border>
    <border>
      <left style="medium">
        <color rgb="FFC0000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rgb="FFC0000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C00000"/>
      </left>
      <right style="thin">
        <color theme="0" tint="-0.499984740745262"/>
      </right>
      <top style="thin">
        <color theme="0" tint="-0.499984740745262"/>
      </top>
      <bottom style="medium">
        <color rgb="FFC00000"/>
      </bottom>
      <diagonal/>
    </border>
    <border>
      <left style="thin">
        <color theme="0" tint="-0.499984740745262"/>
      </left>
      <right style="medium">
        <color rgb="FFC00000"/>
      </right>
      <top style="thin">
        <color theme="0" tint="-0.499984740745262"/>
      </top>
      <bottom style="medium">
        <color rgb="FFC0000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17" fillId="6" borderId="0" xfId="0" applyFont="1" applyFill="1" applyBorder="1" applyAlignment="1" applyProtection="1">
      <alignment horizontal="left"/>
    </xf>
    <xf numFmtId="0" fontId="2" fillId="6" borderId="8" xfId="0" applyFont="1" applyFill="1" applyBorder="1" applyProtection="1">
      <protection locked="0"/>
    </xf>
    <xf numFmtId="0" fontId="2" fillId="6" borderId="40" xfId="0" applyFont="1" applyFill="1" applyBorder="1" applyAlignment="1" applyProtection="1">
      <alignment horizontal="center"/>
      <protection locked="0"/>
    </xf>
    <xf numFmtId="0" fontId="2" fillId="6" borderId="41" xfId="0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3" fillId="6" borderId="25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2" fillId="6" borderId="25" xfId="0" applyFont="1" applyFill="1" applyBorder="1" applyProtection="1">
      <protection locked="0"/>
    </xf>
    <xf numFmtId="0" fontId="2" fillId="6" borderId="0" xfId="0" applyFont="1" applyFill="1" applyBorder="1" applyAlignment="1" applyProtection="1">
      <alignment horizontal="center"/>
      <protection locked="0"/>
    </xf>
    <xf numFmtId="0" fontId="2" fillId="6" borderId="37" xfId="0" applyFont="1" applyFill="1" applyBorder="1" applyProtection="1">
      <protection locked="0"/>
    </xf>
    <xf numFmtId="0" fontId="2" fillId="6" borderId="31" xfId="0" applyFont="1" applyFill="1" applyBorder="1" applyProtection="1">
      <protection locked="0"/>
    </xf>
    <xf numFmtId="0" fontId="4" fillId="2" borderId="44" xfId="0" applyFont="1" applyFill="1" applyBorder="1" applyAlignment="1" applyProtection="1">
      <alignment horizontal="right"/>
      <protection locked="0"/>
    </xf>
    <xf numFmtId="0" fontId="6" fillId="3" borderId="45" xfId="0" applyFont="1" applyFill="1" applyBorder="1" applyAlignment="1" applyProtection="1">
      <alignment horizontal="center"/>
      <protection locked="0"/>
    </xf>
    <xf numFmtId="0" fontId="6" fillId="3" borderId="46" xfId="0" applyFont="1" applyFill="1" applyBorder="1" applyAlignment="1" applyProtection="1">
      <alignment horizontal="center"/>
      <protection locked="0"/>
    </xf>
    <xf numFmtId="0" fontId="2" fillId="6" borderId="38" xfId="0" applyFont="1" applyFill="1" applyBorder="1" applyProtection="1">
      <protection locked="0"/>
    </xf>
    <xf numFmtId="0" fontId="2" fillId="2" borderId="25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horizontal="right" vertical="center"/>
      <protection locked="0"/>
    </xf>
    <xf numFmtId="0" fontId="6" fillId="3" borderId="33" xfId="0" applyFont="1" applyFill="1" applyBorder="1" applyAlignment="1" applyProtection="1">
      <alignment horizontal="center"/>
      <protection locked="0"/>
    </xf>
    <xf numFmtId="0" fontId="6" fillId="3" borderId="26" xfId="0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Alignment="1" applyProtection="1">
      <alignment horizontal="center"/>
      <protection locked="0"/>
    </xf>
    <xf numFmtId="0" fontId="14" fillId="2" borderId="27" xfId="0" applyFont="1" applyFill="1" applyBorder="1" applyAlignment="1" applyProtection="1">
      <alignment horizontal="center" textRotation="45"/>
      <protection locked="0"/>
    </xf>
    <xf numFmtId="0" fontId="10" fillId="2" borderId="25" xfId="0" applyFont="1" applyFill="1" applyBorder="1" applyProtection="1">
      <protection locked="0"/>
    </xf>
    <xf numFmtId="0" fontId="11" fillId="2" borderId="14" xfId="0" applyFont="1" applyFill="1" applyBorder="1" applyAlignment="1" applyProtection="1">
      <alignment horizontal="right"/>
      <protection locked="0"/>
    </xf>
    <xf numFmtId="9" fontId="12" fillId="3" borderId="17" xfId="1" applyFont="1" applyFill="1" applyBorder="1" applyAlignment="1" applyProtection="1">
      <alignment horizontal="center"/>
      <protection locked="0"/>
    </xf>
    <xf numFmtId="0" fontId="14" fillId="2" borderId="37" xfId="0" applyFont="1" applyFill="1" applyBorder="1" applyAlignment="1" applyProtection="1">
      <alignment horizontal="center" textRotation="45"/>
      <protection locked="0"/>
    </xf>
    <xf numFmtId="0" fontId="10" fillId="6" borderId="37" xfId="0" applyFont="1" applyFill="1" applyBorder="1" applyProtection="1">
      <protection locked="0"/>
    </xf>
    <xf numFmtId="0" fontId="10" fillId="3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11" fillId="2" borderId="39" xfId="0" applyFont="1" applyFill="1" applyBorder="1" applyAlignment="1" applyProtection="1">
      <alignment horizontal="right"/>
      <protection locked="0"/>
    </xf>
    <xf numFmtId="0" fontId="12" fillId="3" borderId="18" xfId="0" applyFont="1" applyFill="1" applyBorder="1" applyAlignment="1" applyProtection="1">
      <alignment horizontal="center"/>
      <protection locked="0"/>
    </xf>
    <xf numFmtId="0" fontId="10" fillId="2" borderId="31" xfId="0" applyFont="1" applyFill="1" applyBorder="1" applyProtection="1">
      <protection locked="0"/>
    </xf>
    <xf numFmtId="0" fontId="11" fillId="2" borderId="16" xfId="0" applyFont="1" applyFill="1" applyBorder="1" applyAlignment="1" applyProtection="1">
      <alignment horizontal="right"/>
      <protection locked="0"/>
    </xf>
    <xf numFmtId="0" fontId="11" fillId="6" borderId="28" xfId="0" applyFont="1" applyFill="1" applyBorder="1" applyAlignment="1" applyProtection="1">
      <alignment horizontal="right"/>
      <protection locked="0"/>
    </xf>
    <xf numFmtId="0" fontId="11" fillId="6" borderId="14" xfId="0" applyFont="1" applyFill="1" applyBorder="1" applyAlignment="1" applyProtection="1">
      <alignment horizontal="right"/>
      <protection locked="0"/>
    </xf>
    <xf numFmtId="0" fontId="11" fillId="6" borderId="15" xfId="0" applyFont="1" applyFill="1" applyBorder="1" applyAlignment="1" applyProtection="1">
      <alignment horizontal="right"/>
      <protection locked="0"/>
    </xf>
    <xf numFmtId="0" fontId="11" fillId="4" borderId="13" xfId="0" applyFont="1" applyFill="1" applyBorder="1" applyAlignment="1" applyProtection="1">
      <alignment horizontal="right"/>
      <protection locked="0"/>
    </xf>
    <xf numFmtId="2" fontId="12" fillId="0" borderId="17" xfId="0" applyNumberFormat="1" applyFont="1" applyFill="1" applyBorder="1" applyAlignment="1" applyProtection="1">
      <alignment horizontal="center"/>
      <protection locked="0"/>
    </xf>
    <xf numFmtId="2" fontId="12" fillId="0" borderId="20" xfId="0" applyNumberFormat="1" applyFont="1" applyFill="1" applyBorder="1" applyAlignment="1" applyProtection="1">
      <alignment horizontal="center"/>
      <protection locked="0"/>
    </xf>
    <xf numFmtId="0" fontId="11" fillId="4" borderId="14" xfId="0" applyFont="1" applyFill="1" applyBorder="1" applyAlignment="1" applyProtection="1">
      <alignment horizontal="right"/>
      <protection locked="0"/>
    </xf>
    <xf numFmtId="2" fontId="12" fillId="5" borderId="18" xfId="0" applyNumberFormat="1" applyFont="1" applyFill="1" applyBorder="1" applyAlignment="1" applyProtection="1">
      <alignment horizontal="center"/>
      <protection locked="0"/>
    </xf>
    <xf numFmtId="2" fontId="12" fillId="5" borderId="21" xfId="0" applyNumberFormat="1" applyFont="1" applyFill="1" applyBorder="1" applyAlignment="1" applyProtection="1">
      <alignment horizontal="center"/>
      <protection locked="0"/>
    </xf>
    <xf numFmtId="0" fontId="11" fillId="4" borderId="15" xfId="0" applyFont="1" applyFill="1" applyBorder="1" applyAlignment="1" applyProtection="1">
      <alignment horizontal="right"/>
      <protection locked="0"/>
    </xf>
    <xf numFmtId="2" fontId="12" fillId="5" borderId="19" xfId="0" applyNumberFormat="1" applyFont="1" applyFill="1" applyBorder="1" applyAlignment="1" applyProtection="1">
      <alignment horizontal="center"/>
      <protection locked="0"/>
    </xf>
    <xf numFmtId="2" fontId="12" fillId="5" borderId="22" xfId="0" applyNumberFormat="1" applyFont="1" applyFill="1" applyBorder="1" applyAlignment="1" applyProtection="1">
      <alignment horizontal="center"/>
      <protection locked="0"/>
    </xf>
    <xf numFmtId="0" fontId="11" fillId="6" borderId="13" xfId="0" applyFont="1" applyFill="1" applyBorder="1" applyAlignment="1" applyProtection="1">
      <alignment horizontal="right"/>
      <protection locked="0"/>
    </xf>
    <xf numFmtId="0" fontId="11" fillId="6" borderId="16" xfId="0" applyFont="1" applyFill="1" applyBorder="1" applyAlignment="1" applyProtection="1">
      <alignment horizontal="right"/>
      <protection locked="0"/>
    </xf>
    <xf numFmtId="0" fontId="10" fillId="3" borderId="0" xfId="0" applyFont="1" applyFill="1" applyBorder="1" applyProtection="1">
      <protection locked="0"/>
    </xf>
    <xf numFmtId="0" fontId="10" fillId="3" borderId="0" xfId="0" applyFont="1" applyFill="1" applyBorder="1" applyAlignment="1" applyProtection="1">
      <alignment horizontal="right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0" fillId="6" borderId="43" xfId="0" applyFont="1" applyFill="1" applyBorder="1" applyProtection="1">
      <protection locked="0"/>
    </xf>
    <xf numFmtId="0" fontId="10" fillId="6" borderId="43" xfId="0" applyFont="1" applyFill="1" applyBorder="1" applyAlignment="1" applyProtection="1">
      <alignment horizontal="right"/>
      <protection locked="0"/>
    </xf>
    <xf numFmtId="0" fontId="10" fillId="6" borderId="43" xfId="0" applyFont="1" applyFill="1" applyBorder="1" applyAlignment="1" applyProtection="1">
      <alignment horizontal="center"/>
      <protection locked="0"/>
    </xf>
    <xf numFmtId="0" fontId="10" fillId="6" borderId="38" xfId="0" applyFont="1" applyFill="1" applyBorder="1" applyProtection="1">
      <protection locked="0"/>
    </xf>
    <xf numFmtId="0" fontId="10" fillId="3" borderId="0" xfId="0" applyFont="1" applyFill="1" applyAlignment="1" applyProtection="1">
      <alignment horizontal="right"/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right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6" borderId="0" xfId="0" applyFont="1" applyFill="1" applyBorder="1" applyProtection="1">
      <protection locked="0"/>
    </xf>
    <xf numFmtId="0" fontId="10" fillId="6" borderId="25" xfId="0" applyFont="1" applyFill="1" applyBorder="1" applyProtection="1">
      <protection locked="0"/>
    </xf>
    <xf numFmtId="0" fontId="10" fillId="6" borderId="42" xfId="0" applyFont="1" applyFill="1" applyBorder="1" applyProtection="1">
      <protection locked="0"/>
    </xf>
    <xf numFmtId="0" fontId="10" fillId="6" borderId="31" xfId="0" applyFont="1" applyFill="1" applyBorder="1" applyProtection="1">
      <protection locked="0"/>
    </xf>
    <xf numFmtId="2" fontId="18" fillId="0" borderId="29" xfId="0" applyNumberFormat="1" applyFont="1" applyFill="1" applyBorder="1" applyAlignment="1" applyProtection="1">
      <alignment horizontal="center"/>
      <protection locked="0"/>
    </xf>
    <xf numFmtId="2" fontId="18" fillId="0" borderId="30" xfId="0" applyNumberFormat="1" applyFont="1" applyFill="1" applyBorder="1" applyAlignment="1" applyProtection="1">
      <alignment horizontal="center"/>
      <protection locked="0"/>
    </xf>
    <xf numFmtId="2" fontId="18" fillId="7" borderId="18" xfId="0" applyNumberFormat="1" applyFont="1" applyFill="1" applyBorder="1" applyAlignment="1" applyProtection="1">
      <alignment horizontal="center"/>
      <protection locked="0"/>
    </xf>
    <xf numFmtId="2" fontId="18" fillId="7" borderId="21" xfId="0" applyNumberFormat="1" applyFont="1" applyFill="1" applyBorder="1" applyAlignment="1" applyProtection="1">
      <alignment horizontal="center"/>
      <protection locked="0"/>
    </xf>
    <xf numFmtId="2" fontId="18" fillId="7" borderId="19" xfId="0" applyNumberFormat="1" applyFont="1" applyFill="1" applyBorder="1" applyAlignment="1" applyProtection="1">
      <alignment horizontal="center"/>
      <protection locked="0"/>
    </xf>
    <xf numFmtId="2" fontId="18" fillId="7" borderId="22" xfId="0" applyNumberFormat="1" applyFont="1" applyFill="1" applyBorder="1" applyAlignment="1" applyProtection="1">
      <alignment horizontal="center"/>
      <protection locked="0"/>
    </xf>
    <xf numFmtId="2" fontId="18" fillId="0" borderId="17" xfId="0" applyNumberFormat="1" applyFont="1" applyFill="1" applyBorder="1" applyAlignment="1" applyProtection="1">
      <alignment horizontal="center"/>
      <protection locked="0"/>
    </xf>
    <xf numFmtId="2" fontId="18" fillId="0" borderId="20" xfId="0" applyNumberFormat="1" applyFont="1" applyFill="1" applyBorder="1" applyAlignment="1" applyProtection="1">
      <alignment horizontal="center"/>
      <protection locked="0"/>
    </xf>
    <xf numFmtId="2" fontId="18" fillId="7" borderId="24" xfId="0" applyNumberFormat="1" applyFont="1" applyFill="1" applyBorder="1" applyAlignment="1" applyProtection="1">
      <alignment horizontal="center"/>
      <protection locked="0"/>
    </xf>
    <xf numFmtId="2" fontId="18" fillId="7" borderId="23" xfId="0" applyNumberFormat="1" applyFont="1" applyFill="1" applyBorder="1" applyAlignment="1" applyProtection="1">
      <alignment horizontal="center"/>
      <protection locked="0"/>
    </xf>
    <xf numFmtId="0" fontId="6" fillId="3" borderId="47" xfId="0" applyFont="1" applyFill="1" applyBorder="1" applyAlignment="1" applyProtection="1">
      <alignment horizontal="center"/>
      <protection locked="0"/>
    </xf>
    <xf numFmtId="0" fontId="13" fillId="2" borderId="32" xfId="0" applyFont="1" applyFill="1" applyBorder="1" applyAlignment="1" applyProtection="1">
      <alignment horizontal="center"/>
      <protection locked="0"/>
    </xf>
    <xf numFmtId="0" fontId="3" fillId="6" borderId="0" xfId="0" applyFont="1" applyFill="1" applyBorder="1" applyAlignment="1" applyProtection="1">
      <alignment horizontal="center"/>
      <protection locked="0"/>
    </xf>
    <xf numFmtId="0" fontId="2" fillId="6" borderId="0" xfId="0" applyFont="1" applyFill="1" applyProtection="1">
      <protection locked="0"/>
    </xf>
    <xf numFmtId="0" fontId="2" fillId="6" borderId="0" xfId="0" applyFont="1" applyFill="1" applyAlignment="1" applyProtection="1">
      <alignment horizontal="right"/>
      <protection locked="0"/>
    </xf>
    <xf numFmtId="0" fontId="2" fillId="6" borderId="0" xfId="0" applyFont="1" applyFill="1" applyAlignment="1" applyProtection="1">
      <alignment horizontal="center"/>
      <protection locked="0"/>
    </xf>
    <xf numFmtId="0" fontId="3" fillId="3" borderId="26" xfId="0" applyFont="1" applyFill="1" applyBorder="1" applyProtection="1">
      <protection locked="0"/>
    </xf>
    <xf numFmtId="0" fontId="2" fillId="3" borderId="26" xfId="0" applyFont="1" applyFill="1" applyBorder="1" applyProtection="1">
      <protection locked="0"/>
    </xf>
    <xf numFmtId="0" fontId="2" fillId="3" borderId="49" xfId="0" applyFont="1" applyFill="1" applyBorder="1" applyProtection="1">
      <protection locked="0"/>
    </xf>
    <xf numFmtId="0" fontId="3" fillId="6" borderId="37" xfId="0" applyFont="1" applyFill="1" applyBorder="1" applyProtection="1">
      <protection locked="0"/>
    </xf>
    <xf numFmtId="0" fontId="2" fillId="3" borderId="47" xfId="0" applyFont="1" applyFill="1" applyBorder="1" applyAlignment="1" applyProtection="1">
      <protection locked="0"/>
    </xf>
    <xf numFmtId="0" fontId="2" fillId="8" borderId="0" xfId="0" applyFont="1" applyFill="1" applyBorder="1" applyAlignment="1">
      <alignment vertical="center"/>
    </xf>
    <xf numFmtId="0" fontId="19" fillId="8" borderId="0" xfId="0" applyFont="1" applyFill="1" applyAlignment="1">
      <alignment vertical="center"/>
    </xf>
    <xf numFmtId="0" fontId="2" fillId="8" borderId="0" xfId="0" applyFont="1" applyFill="1" applyAlignment="1">
      <alignment vertical="center" wrapText="1"/>
    </xf>
    <xf numFmtId="0" fontId="0" fillId="8" borderId="0" xfId="0" applyFill="1" applyAlignment="1">
      <alignment vertical="center"/>
    </xf>
    <xf numFmtId="0" fontId="20" fillId="8" borderId="0" xfId="0" applyFont="1" applyFill="1" applyAlignment="1">
      <alignment vertical="center"/>
    </xf>
    <xf numFmtId="0" fontId="3" fillId="8" borderId="0" xfId="0" applyFont="1" applyFill="1" applyBorder="1" applyAlignment="1">
      <alignment vertical="center"/>
    </xf>
    <xf numFmtId="0" fontId="4" fillId="9" borderId="50" xfId="0" applyFont="1" applyFill="1" applyBorder="1" applyAlignment="1">
      <alignment vertical="center"/>
    </xf>
    <xf numFmtId="0" fontId="3" fillId="9" borderId="51" xfId="0" applyFont="1" applyFill="1" applyBorder="1" applyAlignment="1">
      <alignment vertical="center" wrapText="1"/>
    </xf>
    <xf numFmtId="0" fontId="20" fillId="3" borderId="52" xfId="0" applyFont="1" applyFill="1" applyBorder="1" applyAlignment="1">
      <alignment vertical="center"/>
    </xf>
    <xf numFmtId="0" fontId="2" fillId="3" borderId="53" xfId="0" applyFont="1" applyFill="1" applyBorder="1" applyAlignment="1">
      <alignment vertical="center" wrapText="1"/>
    </xf>
    <xf numFmtId="0" fontId="4" fillId="9" borderId="52" xfId="0" applyFont="1" applyFill="1" applyBorder="1" applyAlignment="1">
      <alignment vertical="center"/>
    </xf>
    <xf numFmtId="0" fontId="3" fillId="9" borderId="53" xfId="0" applyFont="1" applyFill="1" applyBorder="1" applyAlignment="1">
      <alignment vertical="center" wrapText="1"/>
    </xf>
    <xf numFmtId="0" fontId="20" fillId="3" borderId="54" xfId="0" applyFont="1" applyFill="1" applyBorder="1" applyAlignment="1">
      <alignment vertical="center"/>
    </xf>
    <xf numFmtId="0" fontId="2" fillId="3" borderId="55" xfId="0" applyFont="1" applyFill="1" applyBorder="1" applyAlignment="1">
      <alignment vertical="center" wrapText="1"/>
    </xf>
    <xf numFmtId="0" fontId="0" fillId="8" borderId="0" xfId="0" applyFill="1" applyBorder="1" applyAlignment="1">
      <alignment vertical="center"/>
    </xf>
    <xf numFmtId="0" fontId="0" fillId="8" borderId="0" xfId="0" applyFill="1" applyAlignment="1">
      <alignment vertical="center" wrapText="1"/>
    </xf>
    <xf numFmtId="9" fontId="10" fillId="3" borderId="0" xfId="0" applyNumberFormat="1" applyFont="1" applyFill="1" applyBorder="1" applyAlignment="1" applyProtection="1">
      <alignment horizontal="right"/>
      <protection locked="0"/>
    </xf>
    <xf numFmtId="2" fontId="12" fillId="2" borderId="18" xfId="0" applyNumberFormat="1" applyFont="1" applyFill="1" applyBorder="1" applyAlignment="1" applyProtection="1">
      <alignment horizontal="center"/>
      <protection locked="0"/>
    </xf>
    <xf numFmtId="2" fontId="12" fillId="2" borderId="24" xfId="0" applyNumberFormat="1" applyFont="1" applyFill="1" applyBorder="1" applyAlignment="1" applyProtection="1">
      <alignment horizontal="center"/>
      <protection locked="0"/>
    </xf>
    <xf numFmtId="0" fontId="2" fillId="11" borderId="53" xfId="0" applyFont="1" applyFill="1" applyBorder="1" applyAlignment="1">
      <alignment vertical="center" wrapText="1"/>
    </xf>
    <xf numFmtId="0" fontId="20" fillId="0" borderId="0" xfId="0" applyFont="1" applyAlignment="1">
      <alignment horizontal="center"/>
    </xf>
    <xf numFmtId="0" fontId="4" fillId="10" borderId="64" xfId="0" applyFont="1" applyFill="1" applyBorder="1" applyAlignment="1">
      <alignment horizontal="center"/>
    </xf>
    <xf numFmtId="0" fontId="4" fillId="10" borderId="65" xfId="0" applyFont="1" applyFill="1" applyBorder="1" applyAlignment="1">
      <alignment horizontal="center" textRotation="45"/>
    </xf>
    <xf numFmtId="0" fontId="4" fillId="10" borderId="66" xfId="0" applyFont="1" applyFill="1" applyBorder="1" applyAlignment="1">
      <alignment horizontal="center" textRotation="45"/>
    </xf>
    <xf numFmtId="0" fontId="4" fillId="10" borderId="67" xfId="0" applyFont="1" applyFill="1" applyBorder="1" applyAlignment="1">
      <alignment horizontal="center"/>
    </xf>
    <xf numFmtId="9" fontId="20" fillId="5" borderId="2" xfId="0" applyNumberFormat="1" applyFont="1" applyFill="1" applyBorder="1" applyAlignment="1">
      <alignment horizontal="center"/>
    </xf>
    <xf numFmtId="0" fontId="20" fillId="5" borderId="67" xfId="0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68" xfId="0" applyNumberFormat="1" applyFont="1" applyBorder="1" applyAlignment="1">
      <alignment horizontal="center"/>
    </xf>
    <xf numFmtId="0" fontId="20" fillId="5" borderId="69" xfId="0" applyFont="1" applyFill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70" xfId="0" applyNumberFormat="1" applyFont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25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20" fillId="3" borderId="37" xfId="0" applyFont="1" applyFill="1" applyBorder="1" applyAlignment="1">
      <alignment horizontal="center"/>
    </xf>
    <xf numFmtId="0" fontId="2" fillId="3" borderId="43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0" fillId="3" borderId="25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0" fillId="10" borderId="68" xfId="0" applyFont="1" applyFill="1" applyBorder="1" applyAlignment="1">
      <alignment horizontal="center"/>
    </xf>
    <xf numFmtId="0" fontId="20" fillId="10" borderId="2" xfId="0" applyFont="1" applyFill="1" applyBorder="1" applyAlignment="1">
      <alignment horizontal="center"/>
    </xf>
    <xf numFmtId="0" fontId="4" fillId="10" borderId="71" xfId="0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 textRotation="45"/>
    </xf>
    <xf numFmtId="0" fontId="4" fillId="10" borderId="72" xfId="0" applyFont="1" applyFill="1" applyBorder="1" applyAlignment="1">
      <alignment horizontal="center" textRotation="45"/>
    </xf>
    <xf numFmtId="9" fontId="6" fillId="5" borderId="3" xfId="1" applyFont="1" applyFill="1" applyBorder="1" applyAlignment="1">
      <alignment horizontal="center"/>
    </xf>
    <xf numFmtId="0" fontId="28" fillId="3" borderId="48" xfId="0" applyFont="1" applyFill="1" applyBorder="1" applyAlignment="1" applyProtection="1">
      <alignment horizontal="center" vertical="top"/>
      <protection locked="0"/>
    </xf>
    <xf numFmtId="0" fontId="27" fillId="5" borderId="48" xfId="0" applyFont="1" applyFill="1" applyBorder="1" applyAlignment="1" applyProtection="1">
      <alignment horizontal="center" vertical="top"/>
      <protection locked="0"/>
    </xf>
    <xf numFmtId="0" fontId="29" fillId="5" borderId="49" xfId="0" applyFont="1" applyFill="1" applyBorder="1" applyAlignment="1" applyProtection="1">
      <alignment horizontal="center" vertical="center" wrapText="1"/>
      <protection locked="0"/>
    </xf>
    <xf numFmtId="0" fontId="18" fillId="0" borderId="60" xfId="0" applyFont="1" applyFill="1" applyBorder="1" applyAlignment="1" applyProtection="1">
      <alignment horizontal="center" vertical="center"/>
      <protection locked="0"/>
    </xf>
    <xf numFmtId="0" fontId="18" fillId="0" borderId="56" xfId="0" applyFont="1" applyFill="1" applyBorder="1" applyAlignment="1" applyProtection="1">
      <alignment horizontal="center" vertical="center"/>
      <protection locked="0"/>
    </xf>
    <xf numFmtId="0" fontId="18" fillId="0" borderId="59" xfId="0" applyFont="1" applyFill="1" applyBorder="1" applyAlignment="1" applyProtection="1">
      <alignment horizontal="center" vertical="center"/>
      <protection locked="0"/>
    </xf>
    <xf numFmtId="0" fontId="22" fillId="0" borderId="60" xfId="0" applyFont="1" applyFill="1" applyBorder="1" applyAlignment="1" applyProtection="1">
      <alignment horizontal="center" vertical="center"/>
      <protection locked="0"/>
    </xf>
    <xf numFmtId="0" fontId="22" fillId="0" borderId="56" xfId="0" applyFont="1" applyFill="1" applyBorder="1" applyAlignment="1" applyProtection="1">
      <alignment horizontal="center" vertical="center"/>
      <protection locked="0"/>
    </xf>
    <xf numFmtId="0" fontId="22" fillId="0" borderId="59" xfId="0" applyFont="1" applyFill="1" applyBorder="1" applyAlignment="1" applyProtection="1">
      <alignment horizontal="center" vertical="center"/>
      <protection locked="0"/>
    </xf>
    <xf numFmtId="0" fontId="18" fillId="0" borderId="57" xfId="0" applyFont="1" applyFill="1" applyBorder="1" applyAlignment="1" applyProtection="1">
      <alignment horizontal="center" vertical="center"/>
      <protection locked="0"/>
    </xf>
    <xf numFmtId="2" fontId="9" fillId="3" borderId="36" xfId="0" applyNumberFormat="1" applyFont="1" applyFill="1" applyBorder="1" applyAlignment="1" applyProtection="1">
      <alignment horizontal="center" vertical="center"/>
      <protection locked="0"/>
    </xf>
    <xf numFmtId="2" fontId="9" fillId="3" borderId="27" xfId="0" applyNumberFormat="1" applyFont="1" applyFill="1" applyBorder="1" applyAlignment="1" applyProtection="1">
      <alignment horizontal="center" vertical="center"/>
      <protection locked="0"/>
    </xf>
    <xf numFmtId="2" fontId="9" fillId="3" borderId="32" xfId="0" applyNumberFormat="1" applyFont="1" applyFill="1" applyBorder="1" applyAlignment="1" applyProtection="1">
      <alignment horizontal="center" vertical="center"/>
      <protection locked="0"/>
    </xf>
    <xf numFmtId="2" fontId="9" fillId="3" borderId="35" xfId="0" applyNumberFormat="1" applyFont="1" applyFill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32" xfId="0" applyFont="1" applyFill="1" applyBorder="1" applyAlignment="1" applyProtection="1">
      <alignment horizontal="center"/>
      <protection locked="0"/>
    </xf>
    <xf numFmtId="0" fontId="23" fillId="8" borderId="5" xfId="0" applyFont="1" applyFill="1" applyBorder="1" applyAlignment="1" applyProtection="1">
      <alignment horizontal="center" wrapText="1"/>
      <protection locked="0"/>
    </xf>
    <xf numFmtId="0" fontId="23" fillId="8" borderId="34" xfId="0" applyFont="1" applyFill="1" applyBorder="1" applyAlignment="1" applyProtection="1">
      <alignment horizontal="center" wrapText="1"/>
      <protection locked="0"/>
    </xf>
    <xf numFmtId="0" fontId="15" fillId="6" borderId="40" xfId="0" applyFont="1" applyFill="1" applyBorder="1" applyAlignment="1" applyProtection="1">
      <alignment horizontal="center" vertical="center"/>
      <protection locked="0"/>
    </xf>
    <xf numFmtId="0" fontId="15" fillId="6" borderId="0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/>
      <protection locked="0"/>
    </xf>
    <xf numFmtId="0" fontId="10" fillId="4" borderId="10" xfId="0" applyFont="1" applyFill="1" applyBorder="1" applyAlignment="1" applyProtection="1">
      <alignment horizontal="center"/>
      <protection locked="0"/>
    </xf>
    <xf numFmtId="0" fontId="10" fillId="4" borderId="11" xfId="0" applyFont="1" applyFill="1" applyBorder="1" applyAlignment="1" applyProtection="1">
      <alignment horizontal="center"/>
      <protection locked="0"/>
    </xf>
    <xf numFmtId="0" fontId="10" fillId="6" borderId="9" xfId="0" applyFont="1" applyFill="1" applyBorder="1" applyAlignment="1" applyProtection="1">
      <alignment horizontal="center"/>
      <protection locked="0"/>
    </xf>
    <xf numFmtId="0" fontId="10" fillId="6" borderId="10" xfId="0" applyFont="1" applyFill="1" applyBorder="1" applyAlignment="1" applyProtection="1">
      <alignment horizontal="center"/>
      <protection locked="0"/>
    </xf>
    <xf numFmtId="0" fontId="10" fillId="6" borderId="12" xfId="0" applyFont="1" applyFill="1" applyBorder="1" applyAlignment="1" applyProtection="1">
      <alignment horizont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10" fillId="6" borderId="11" xfId="0" applyFont="1" applyFill="1" applyBorder="1" applyAlignment="1" applyProtection="1">
      <alignment horizontal="center"/>
      <protection locked="0"/>
    </xf>
    <xf numFmtId="0" fontId="21" fillId="2" borderId="56" xfId="0" applyFont="1" applyFill="1" applyBorder="1" applyAlignment="1" applyProtection="1">
      <alignment horizontal="center" wrapText="1"/>
      <protection locked="0"/>
    </xf>
    <xf numFmtId="0" fontId="21" fillId="2" borderId="57" xfId="0" applyFont="1" applyFill="1" applyBorder="1" applyAlignment="1" applyProtection="1">
      <alignment horizontal="center" wrapText="1"/>
      <protection locked="0"/>
    </xf>
    <xf numFmtId="0" fontId="18" fillId="0" borderId="58" xfId="0" applyFont="1" applyFill="1" applyBorder="1" applyAlignment="1" applyProtection="1">
      <alignment horizontal="center" vertical="center"/>
      <protection locked="0"/>
    </xf>
    <xf numFmtId="0" fontId="23" fillId="8" borderId="56" xfId="0" applyFont="1" applyFill="1" applyBorder="1" applyAlignment="1" applyProtection="1">
      <alignment horizontal="center" vertical="center" wrapText="1"/>
      <protection locked="0"/>
    </xf>
    <xf numFmtId="0" fontId="24" fillId="3" borderId="61" xfId="0" applyFont="1" applyFill="1" applyBorder="1" applyAlignment="1" applyProtection="1">
      <alignment horizontal="center" vertical="center" wrapText="1"/>
      <protection locked="0"/>
    </xf>
    <xf numFmtId="0" fontId="24" fillId="3" borderId="62" xfId="0" applyFont="1" applyFill="1" applyBorder="1" applyAlignment="1" applyProtection="1">
      <alignment horizontal="center" vertical="center" wrapText="1"/>
      <protection locked="0"/>
    </xf>
    <xf numFmtId="0" fontId="24" fillId="3" borderId="63" xfId="0" applyFont="1" applyFill="1" applyBorder="1" applyAlignment="1" applyProtection="1">
      <alignment horizontal="center" vertical="center" wrapText="1"/>
      <protection locked="0"/>
    </xf>
    <xf numFmtId="0" fontId="16" fillId="3" borderId="61" xfId="0" applyFont="1" applyFill="1" applyBorder="1" applyAlignment="1" applyProtection="1">
      <alignment horizontal="center" vertical="top"/>
      <protection locked="0"/>
    </xf>
    <xf numFmtId="0" fontId="16" fillId="3" borderId="40" xfId="0" applyFont="1" applyFill="1" applyBorder="1" applyAlignment="1" applyProtection="1">
      <alignment horizontal="center" vertical="top"/>
      <protection locked="0"/>
    </xf>
    <xf numFmtId="0" fontId="16" fillId="3" borderId="73" xfId="0" applyFont="1" applyFill="1" applyBorder="1" applyAlignment="1" applyProtection="1">
      <alignment horizontal="center" vertical="top"/>
      <protection locked="0"/>
    </xf>
    <xf numFmtId="0" fontId="16" fillId="3" borderId="74" xfId="0" applyFont="1" applyFill="1" applyBorder="1" applyAlignment="1" applyProtection="1">
      <alignment horizontal="center" vertical="top"/>
      <protection locked="0"/>
    </xf>
    <xf numFmtId="0" fontId="26" fillId="6" borderId="40" xfId="0" applyFont="1" applyFill="1" applyBorder="1" applyAlignment="1">
      <alignment horizontal="center" vertical="center"/>
    </xf>
    <xf numFmtId="0" fontId="26" fillId="6" borderId="0" xfId="0" applyFont="1" applyFill="1" applyBorder="1" applyAlignment="1">
      <alignment horizontal="center" vertical="center"/>
    </xf>
    <xf numFmtId="0" fontId="25" fillId="6" borderId="40" xfId="0" applyFont="1" applyFill="1" applyBorder="1" applyAlignment="1">
      <alignment horizontal="left" vertical="center" wrapText="1"/>
    </xf>
    <xf numFmtId="0" fontId="25" fillId="6" borderId="41" xfId="0" applyFont="1" applyFill="1" applyBorder="1" applyAlignment="1">
      <alignment horizontal="left" vertical="center" wrapText="1"/>
    </xf>
    <xf numFmtId="0" fontId="25" fillId="6" borderId="0" xfId="0" applyFont="1" applyFill="1" applyBorder="1" applyAlignment="1">
      <alignment horizontal="left" vertical="center" wrapText="1"/>
    </xf>
    <xf numFmtId="0" fontId="25" fillId="6" borderId="37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15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/>
        <color theme="1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8DED0"/>
      <color rgb="FFFFC8B7"/>
      <color rgb="FFFF7C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1</xdr:row>
      <xdr:rowOff>38099</xdr:rowOff>
    </xdr:from>
    <xdr:to>
      <xdr:col>2</xdr:col>
      <xdr:colOff>1028700</xdr:colOff>
      <xdr:row>4</xdr:row>
      <xdr:rowOff>142872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AC3EE7-E778-4F85-BAF9-D461BA117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200024"/>
          <a:ext cx="685800" cy="1114423"/>
        </a:xfrm>
        <a:prstGeom prst="rect">
          <a:avLst/>
        </a:prstGeom>
      </xdr:spPr>
    </xdr:pic>
    <xdr:clientData/>
  </xdr:twoCellAnchor>
  <xdr:twoCellAnchor>
    <xdr:from>
      <xdr:col>10</xdr:col>
      <xdr:colOff>1133475</xdr:colOff>
      <xdr:row>1</xdr:row>
      <xdr:rowOff>38101</xdr:rowOff>
    </xdr:from>
    <xdr:to>
      <xdr:col>13</xdr:col>
      <xdr:colOff>219074</xdr:colOff>
      <xdr:row>3</xdr:row>
      <xdr:rowOff>76200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9282C07-5166-4843-BF27-A6DDA90BAA6C}"/>
            </a:ext>
          </a:extLst>
        </xdr:cNvPr>
        <xdr:cNvSpPr txBox="1"/>
      </xdr:nvSpPr>
      <xdr:spPr>
        <a:xfrm>
          <a:off x="9877425" y="228601"/>
          <a:ext cx="2209799" cy="809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900" i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Version</a:t>
          </a:r>
          <a:r>
            <a:rPr lang="en-US" sz="900" i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1.0 Release</a:t>
          </a:r>
        </a:p>
        <a:p>
          <a:pPr algn="r"/>
          <a:r>
            <a:rPr lang="en-US" sz="900" i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Copyright 2016, All rights reserved</a:t>
          </a:r>
        </a:p>
        <a:p>
          <a:pPr algn="r"/>
          <a:r>
            <a:rPr lang="en-US" sz="900" i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Pueo Business Solutions LLC</a:t>
          </a:r>
        </a:p>
        <a:p>
          <a:pPr algn="r"/>
          <a:r>
            <a:rPr lang="en-US" sz="900" i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202.681.0239</a:t>
          </a:r>
        </a:p>
        <a:p>
          <a:pPr algn="r"/>
          <a:r>
            <a:rPr lang="en-US" sz="900" i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inquiries@pueobusinesssolutions.com</a:t>
          </a:r>
        </a:p>
        <a:p>
          <a:pPr algn="r"/>
          <a:endParaRPr lang="en-US" sz="900" i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ah/OneDrive/Documents/PUEO/CAPABILITIES/DECISION%20SUPPORT/TECHNOLOGIES/PAIR%20WISE%20COMPARISON/PAIR%20WISE%20COMPARISON%20TOOL_30OCT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EO_WP_OVERVIEW"/>
      <sheetName val="MODEL_STANDARDS"/>
      <sheetName val="PAIR_WISE_TOOL"/>
      <sheetName val="SETUP"/>
    </sheetNames>
    <sheetDataSet>
      <sheetData sheetId="0" refreshError="1"/>
      <sheetData sheetId="1" refreshError="1"/>
      <sheetData sheetId="2">
        <row r="8">
          <cell r="D8">
            <v>1</v>
          </cell>
        </row>
        <row r="9">
          <cell r="D9">
            <v>2</v>
          </cell>
        </row>
        <row r="10">
          <cell r="D10">
            <v>3</v>
          </cell>
        </row>
        <row r="11">
          <cell r="D11">
            <v>4</v>
          </cell>
        </row>
        <row r="12">
          <cell r="D12">
            <v>0.5</v>
          </cell>
        </row>
        <row r="13">
          <cell r="D13">
            <v>0.33333333333333331</v>
          </cell>
        </row>
        <row r="14">
          <cell r="D14">
            <v>0.25</v>
          </cell>
        </row>
      </sheetData>
      <sheetData sheetId="3">
        <row r="5">
          <cell r="B5" t="str">
            <v xml:space="preserve"> </v>
          </cell>
        </row>
        <row r="6">
          <cell r="B6" t="str">
            <v>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zoomScaleNormal="100" workbookViewId="0">
      <selection activeCell="D7" sqref="D7"/>
    </sheetView>
  </sheetViews>
  <sheetFormatPr defaultColWidth="9" defaultRowHeight="15" x14ac:dyDescent="0.25"/>
  <cols>
    <col min="1" max="1" width="3.7109375" style="102" customWidth="1"/>
    <col min="2" max="2" width="9" style="91" customWidth="1"/>
    <col min="3" max="3" width="80.28515625" style="103" customWidth="1"/>
    <col min="4" max="16384" width="9" style="91"/>
  </cols>
  <sheetData>
    <row r="1" spans="1:3" ht="20.25" x14ac:dyDescent="0.25">
      <c r="A1" s="88"/>
      <c r="B1" s="89" t="s">
        <v>36</v>
      </c>
      <c r="C1" s="90"/>
    </row>
    <row r="2" spans="1:3" ht="15.75" thickBot="1" x14ac:dyDescent="0.3">
      <c r="A2" s="88"/>
      <c r="B2" s="92"/>
      <c r="C2" s="90"/>
    </row>
    <row r="3" spans="1:3" x14ac:dyDescent="0.25">
      <c r="A3" s="93"/>
      <c r="B3" s="94" t="s">
        <v>37</v>
      </c>
      <c r="C3" s="95"/>
    </row>
    <row r="4" spans="1:3" ht="57" x14ac:dyDescent="0.25">
      <c r="A4" s="88"/>
      <c r="B4" s="96">
        <v>1</v>
      </c>
      <c r="C4" s="97" t="s">
        <v>63</v>
      </c>
    </row>
    <row r="5" spans="1:3" ht="28.5" x14ac:dyDescent="0.25">
      <c r="A5" s="88"/>
      <c r="B5" s="96">
        <v>2</v>
      </c>
      <c r="C5" s="97" t="s">
        <v>64</v>
      </c>
    </row>
    <row r="6" spans="1:3" x14ac:dyDescent="0.25">
      <c r="A6" s="88"/>
      <c r="B6" s="96">
        <v>3</v>
      </c>
      <c r="C6" s="97" t="s">
        <v>65</v>
      </c>
    </row>
    <row r="7" spans="1:3" x14ac:dyDescent="0.25">
      <c r="A7" s="88"/>
      <c r="B7" s="96">
        <v>4</v>
      </c>
      <c r="C7" s="97" t="s">
        <v>76</v>
      </c>
    </row>
    <row r="8" spans="1:3" x14ac:dyDescent="0.25">
      <c r="A8" s="93"/>
      <c r="B8" s="98" t="s">
        <v>38</v>
      </c>
      <c r="C8" s="99"/>
    </row>
    <row r="9" spans="1:3" x14ac:dyDescent="0.25">
      <c r="A9" s="88"/>
      <c r="B9" s="96">
        <v>1</v>
      </c>
      <c r="C9" s="97" t="s">
        <v>39</v>
      </c>
    </row>
    <row r="10" spans="1:3" x14ac:dyDescent="0.25">
      <c r="A10" s="88"/>
      <c r="B10" s="96">
        <v>2</v>
      </c>
      <c r="C10" s="97" t="s">
        <v>40</v>
      </c>
    </row>
    <row r="11" spans="1:3" x14ac:dyDescent="0.25">
      <c r="A11" s="88"/>
      <c r="B11" s="96">
        <v>3</v>
      </c>
      <c r="C11" s="97" t="s">
        <v>41</v>
      </c>
    </row>
    <row r="12" spans="1:3" x14ac:dyDescent="0.25">
      <c r="A12" s="88"/>
      <c r="B12" s="96">
        <v>4</v>
      </c>
      <c r="C12" s="97" t="s">
        <v>42</v>
      </c>
    </row>
    <row r="13" spans="1:3" x14ac:dyDescent="0.25">
      <c r="A13" s="88"/>
      <c r="B13" s="96">
        <v>5</v>
      </c>
      <c r="C13" s="97" t="s">
        <v>43</v>
      </c>
    </row>
    <row r="14" spans="1:3" x14ac:dyDescent="0.25">
      <c r="A14" s="88"/>
      <c r="B14" s="96">
        <v>6</v>
      </c>
      <c r="C14" s="97" t="s">
        <v>44</v>
      </c>
    </row>
    <row r="15" spans="1:3" x14ac:dyDescent="0.25">
      <c r="A15" s="88"/>
      <c r="B15" s="96">
        <v>7</v>
      </c>
      <c r="C15" s="97" t="s">
        <v>45</v>
      </c>
    </row>
    <row r="16" spans="1:3" x14ac:dyDescent="0.25">
      <c r="A16" s="88"/>
      <c r="B16" s="96">
        <v>8</v>
      </c>
      <c r="C16" s="107" t="s">
        <v>46</v>
      </c>
    </row>
    <row r="17" spans="1:3" ht="28.5" x14ac:dyDescent="0.25">
      <c r="A17" s="88"/>
      <c r="B17" s="96">
        <v>9</v>
      </c>
      <c r="C17" s="97" t="s">
        <v>47</v>
      </c>
    </row>
    <row r="18" spans="1:3" ht="28.5" x14ac:dyDescent="0.25">
      <c r="A18" s="88"/>
      <c r="B18" s="96">
        <v>10</v>
      </c>
      <c r="C18" s="97" t="s">
        <v>48</v>
      </c>
    </row>
    <row r="19" spans="1:3" x14ac:dyDescent="0.25">
      <c r="A19" s="88"/>
      <c r="B19" s="96">
        <v>11</v>
      </c>
      <c r="C19" s="97" t="s">
        <v>49</v>
      </c>
    </row>
    <row r="20" spans="1:3" x14ac:dyDescent="0.25">
      <c r="A20" s="88"/>
      <c r="B20" s="96">
        <v>12</v>
      </c>
      <c r="C20" s="97" t="s">
        <v>50</v>
      </c>
    </row>
    <row r="21" spans="1:3" x14ac:dyDescent="0.25">
      <c r="A21" s="88"/>
      <c r="B21" s="96">
        <v>13</v>
      </c>
      <c r="C21" s="97" t="s">
        <v>51</v>
      </c>
    </row>
    <row r="22" spans="1:3" x14ac:dyDescent="0.25">
      <c r="A22" s="88"/>
      <c r="B22" s="96">
        <v>14</v>
      </c>
      <c r="C22" s="97" t="s">
        <v>52</v>
      </c>
    </row>
    <row r="23" spans="1:3" x14ac:dyDescent="0.25">
      <c r="A23" s="88"/>
      <c r="B23" s="96">
        <v>15</v>
      </c>
      <c r="C23" s="97" t="s">
        <v>53</v>
      </c>
    </row>
    <row r="24" spans="1:3" x14ac:dyDescent="0.25">
      <c r="A24" s="88"/>
      <c r="B24" s="96">
        <v>16</v>
      </c>
      <c r="C24" s="97" t="s">
        <v>54</v>
      </c>
    </row>
    <row r="25" spans="1:3" x14ac:dyDescent="0.25">
      <c r="A25" s="88"/>
      <c r="B25" s="96">
        <v>17</v>
      </c>
      <c r="C25" s="97" t="s">
        <v>67</v>
      </c>
    </row>
    <row r="26" spans="1:3" x14ac:dyDescent="0.25">
      <c r="A26" s="93"/>
      <c r="B26" s="98" t="s">
        <v>55</v>
      </c>
      <c r="C26" s="99"/>
    </row>
    <row r="27" spans="1:3" x14ac:dyDescent="0.25">
      <c r="A27" s="88"/>
      <c r="B27" s="96">
        <v>1</v>
      </c>
      <c r="C27" s="97" t="s">
        <v>56</v>
      </c>
    </row>
    <row r="28" spans="1:3" x14ac:dyDescent="0.25">
      <c r="A28" s="88"/>
      <c r="B28" s="96">
        <v>2</v>
      </c>
      <c r="C28" s="97" t="s">
        <v>66</v>
      </c>
    </row>
    <row r="29" spans="1:3" x14ac:dyDescent="0.25">
      <c r="A29" s="93"/>
      <c r="B29" s="98" t="s">
        <v>57</v>
      </c>
      <c r="C29" s="99"/>
    </row>
    <row r="30" spans="1:3" ht="15.75" thickBot="1" x14ac:dyDescent="0.3">
      <c r="A30" s="88"/>
      <c r="B30" s="100">
        <v>1</v>
      </c>
      <c r="C30" s="101"/>
    </row>
    <row r="31" spans="1:3" x14ac:dyDescent="0.25">
      <c r="A31" s="88"/>
      <c r="B31" s="92"/>
      <c r="C31" s="90"/>
    </row>
  </sheetData>
  <dataValidations count="1">
    <dataValidation allowBlank="1" showInputMessage="1" showErrorMessage="1" promptTitle="MODEL_STANDARDS" prompt="This page provides an overview of the model, validating format conformance to Pueo Standards, specifying constraints, and projecting future iterations in way ahead development." sqref="B1"/>
  </dataValidations>
  <pageMargins left="0.7" right="0.7" top="0.75" bottom="0.75" header="0.3" footer="0.3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4"/>
  <sheetViews>
    <sheetView showGridLines="0" showRowColHeaders="0" tabSelected="1" zoomScaleNormal="100" workbookViewId="0">
      <pane xSplit="5" ySplit="11" topLeftCell="F12" activePane="bottomRight" state="frozen"/>
      <selection pane="topRight" activeCell="E1" sqref="E1"/>
      <selection pane="bottomLeft" activeCell="A8" sqref="A8"/>
      <selection pane="bottomRight" activeCell="N16" sqref="N16"/>
    </sheetView>
  </sheetViews>
  <sheetFormatPr defaultRowHeight="14.25" outlineLevelRow="1" outlineLevelCol="1" x14ac:dyDescent="0.2"/>
  <cols>
    <col min="1" max="1" width="2.28515625" style="7" customWidth="1"/>
    <col min="2" max="2" width="1.28515625" style="8" customWidth="1"/>
    <col min="3" max="3" width="21.28515625" style="8" customWidth="1"/>
    <col min="4" max="4" width="20" style="8" hidden="1" customWidth="1" outlineLevel="1"/>
    <col min="5" max="5" width="16.42578125" style="61" customWidth="1" collapsed="1"/>
    <col min="6" max="6" width="18" style="62" customWidth="1"/>
    <col min="7" max="12" width="18.28515625" style="62" customWidth="1"/>
    <col min="13" max="13" width="10.28515625" style="62" customWidth="1"/>
    <col min="14" max="14" width="4.140625" style="8" customWidth="1"/>
    <col min="15" max="16384" width="9.140625" style="8"/>
  </cols>
  <sheetData>
    <row r="1" spans="1:14" ht="12.75" customHeight="1" thickBot="1" x14ac:dyDescent="0.25">
      <c r="A1" s="63"/>
      <c r="B1" s="80"/>
      <c r="C1" s="80"/>
      <c r="D1" s="80"/>
      <c r="E1" s="81"/>
      <c r="F1" s="82"/>
      <c r="G1" s="82"/>
      <c r="H1" s="82"/>
      <c r="I1" s="82"/>
      <c r="J1" s="82"/>
      <c r="K1" s="82"/>
      <c r="L1" s="82"/>
      <c r="M1" s="82"/>
      <c r="N1" s="80"/>
    </row>
    <row r="2" spans="1:14" ht="48.75" customHeight="1" x14ac:dyDescent="0.2">
      <c r="A2" s="11"/>
      <c r="B2" s="4"/>
      <c r="C2" s="85"/>
      <c r="D2" s="176" t="s">
        <v>61</v>
      </c>
      <c r="E2" s="155" t="s">
        <v>31</v>
      </c>
      <c r="F2" s="179" t="s">
        <v>34</v>
      </c>
      <c r="G2" s="180"/>
      <c r="H2" s="180"/>
      <c r="I2" s="139" t="s">
        <v>73</v>
      </c>
      <c r="J2" s="139" t="s">
        <v>74</v>
      </c>
      <c r="K2" s="139" t="s">
        <v>75</v>
      </c>
      <c r="L2" s="5"/>
      <c r="M2" s="5"/>
      <c r="N2" s="6"/>
    </row>
    <row r="3" spans="1:14" s="10" customFormat="1" ht="18" customHeight="1" x14ac:dyDescent="0.2">
      <c r="A3" s="9"/>
      <c r="B3" s="9"/>
      <c r="C3" s="83"/>
      <c r="D3" s="177"/>
      <c r="E3" s="156"/>
      <c r="F3" s="181"/>
      <c r="G3" s="182"/>
      <c r="H3" s="182"/>
      <c r="I3" s="138">
        <v>3</v>
      </c>
      <c r="J3" s="138">
        <v>3</v>
      </c>
      <c r="K3" s="137">
        <v>3</v>
      </c>
      <c r="L3" s="79"/>
      <c r="M3" s="79"/>
      <c r="N3" s="86"/>
    </row>
    <row r="4" spans="1:14" ht="12.75" customHeight="1" thickBot="1" x14ac:dyDescent="0.25">
      <c r="A4" s="11"/>
      <c r="B4" s="11"/>
      <c r="C4" s="84"/>
      <c r="D4" s="177"/>
      <c r="E4" s="3" t="s">
        <v>35</v>
      </c>
      <c r="F4" s="12"/>
      <c r="G4" s="12"/>
      <c r="H4" s="12"/>
      <c r="I4" s="12"/>
      <c r="J4" s="12"/>
      <c r="K4" s="12"/>
      <c r="L4" s="12"/>
      <c r="M4" s="12"/>
      <c r="N4" s="13"/>
    </row>
    <row r="5" spans="1:14" ht="18" customHeight="1" thickBot="1" x14ac:dyDescent="0.3">
      <c r="A5" s="63"/>
      <c r="B5" s="14"/>
      <c r="C5" s="87"/>
      <c r="D5" s="178"/>
      <c r="E5" s="15" t="s">
        <v>24</v>
      </c>
      <c r="F5" s="16" t="s">
        <v>4</v>
      </c>
      <c r="G5" s="17" t="s">
        <v>5</v>
      </c>
      <c r="H5" s="17" t="s">
        <v>6</v>
      </c>
      <c r="I5" s="17" t="s">
        <v>7</v>
      </c>
      <c r="J5" s="17" t="s">
        <v>8</v>
      </c>
      <c r="K5" s="17" t="s">
        <v>9</v>
      </c>
      <c r="L5" s="77" t="s">
        <v>10</v>
      </c>
      <c r="M5" s="78" t="s">
        <v>3</v>
      </c>
      <c r="N5" s="18"/>
    </row>
    <row r="6" spans="1:14" ht="72.75" hidden="1" customHeight="1" outlineLevel="1" x14ac:dyDescent="0.25">
      <c r="A6" s="11"/>
      <c r="B6" s="19"/>
      <c r="C6" s="153" t="s">
        <v>59</v>
      </c>
      <c r="D6" s="175" t="s">
        <v>60</v>
      </c>
      <c r="E6" s="20" t="s">
        <v>25</v>
      </c>
      <c r="F6" s="21"/>
      <c r="G6" s="22"/>
      <c r="H6" s="22"/>
      <c r="I6" s="22"/>
      <c r="J6" s="22"/>
      <c r="K6" s="23"/>
      <c r="L6" s="22"/>
      <c r="M6" s="24"/>
      <c r="N6" s="13"/>
    </row>
    <row r="7" spans="1:14" s="31" customFormat="1" ht="12.75" hidden="1" customHeight="1" outlineLevel="1" x14ac:dyDescent="0.2">
      <c r="A7" s="64"/>
      <c r="B7" s="25"/>
      <c r="C7" s="153"/>
      <c r="D7" s="175"/>
      <c r="E7" s="26" t="s">
        <v>22</v>
      </c>
      <c r="F7" s="27">
        <v>0.1</v>
      </c>
      <c r="G7" s="27">
        <v>0.2</v>
      </c>
      <c r="H7" s="27">
        <v>0.1</v>
      </c>
      <c r="I7" s="27">
        <v>0.1</v>
      </c>
      <c r="J7" s="27">
        <v>0.1</v>
      </c>
      <c r="K7" s="27">
        <v>0.2</v>
      </c>
      <c r="L7" s="27">
        <v>0.2</v>
      </c>
      <c r="M7" s="28"/>
      <c r="N7" s="29"/>
    </row>
    <row r="8" spans="1:14" s="31" customFormat="1" ht="12.75" hidden="1" customHeight="1" outlineLevel="1" x14ac:dyDescent="0.2">
      <c r="A8" s="64"/>
      <c r="B8" s="25"/>
      <c r="C8" s="153"/>
      <c r="D8" s="175"/>
      <c r="E8" s="32" t="s">
        <v>23</v>
      </c>
      <c r="F8" s="33" t="s">
        <v>28</v>
      </c>
      <c r="G8" s="33" t="s">
        <v>28</v>
      </c>
      <c r="H8" s="33" t="s">
        <v>29</v>
      </c>
      <c r="I8" s="33" t="s">
        <v>28</v>
      </c>
      <c r="J8" s="33" t="s">
        <v>28</v>
      </c>
      <c r="K8" s="33" t="s">
        <v>29</v>
      </c>
      <c r="L8" s="33" t="s">
        <v>28</v>
      </c>
      <c r="M8" s="28"/>
      <c r="N8" s="29"/>
    </row>
    <row r="9" spans="1:14" s="31" customFormat="1" ht="12.75" hidden="1" customHeight="1" outlineLevel="1" x14ac:dyDescent="0.2">
      <c r="A9" s="64"/>
      <c r="B9" s="25"/>
      <c r="C9" s="153"/>
      <c r="D9" s="175"/>
      <c r="E9" s="32" t="s">
        <v>27</v>
      </c>
      <c r="F9" s="33" t="s">
        <v>33</v>
      </c>
      <c r="G9" s="33" t="s">
        <v>32</v>
      </c>
      <c r="H9" s="33" t="s">
        <v>32</v>
      </c>
      <c r="I9" s="33" t="s">
        <v>32</v>
      </c>
      <c r="J9" s="33" t="s">
        <v>32</v>
      </c>
      <c r="K9" s="33" t="s">
        <v>32</v>
      </c>
      <c r="L9" s="33" t="s">
        <v>32</v>
      </c>
      <c r="M9" s="28"/>
      <c r="N9" s="29"/>
    </row>
    <row r="10" spans="1:14" s="31" customFormat="1" ht="12.75" hidden="1" customHeight="1" outlineLevel="1" x14ac:dyDescent="0.2">
      <c r="A10" s="64"/>
      <c r="B10" s="25"/>
      <c r="C10" s="153"/>
      <c r="D10" s="172" t="s">
        <v>58</v>
      </c>
      <c r="E10" s="32" t="s">
        <v>26</v>
      </c>
      <c r="F10" s="105">
        <v>10</v>
      </c>
      <c r="G10" s="105">
        <v>10</v>
      </c>
      <c r="H10" s="105">
        <v>100</v>
      </c>
      <c r="I10" s="105">
        <v>10</v>
      </c>
      <c r="J10" s="105">
        <v>4000</v>
      </c>
      <c r="K10" s="105">
        <v>5</v>
      </c>
      <c r="L10" s="105">
        <v>5</v>
      </c>
      <c r="M10" s="151"/>
      <c r="N10" s="29"/>
    </row>
    <row r="11" spans="1:14" s="31" customFormat="1" ht="12.75" hidden="1" customHeight="1" outlineLevel="1" thickBot="1" x14ac:dyDescent="0.25">
      <c r="A11" s="65"/>
      <c r="B11" s="34"/>
      <c r="C11" s="154"/>
      <c r="D11" s="173"/>
      <c r="E11" s="35" t="s">
        <v>30</v>
      </c>
      <c r="F11" s="106">
        <v>1</v>
      </c>
      <c r="G11" s="106">
        <v>0</v>
      </c>
      <c r="H11" s="106">
        <v>90</v>
      </c>
      <c r="I11" s="106">
        <v>1</v>
      </c>
      <c r="J11" s="106">
        <v>0</v>
      </c>
      <c r="K11" s="106">
        <v>0</v>
      </c>
      <c r="L11" s="106">
        <v>1</v>
      </c>
      <c r="M11" s="152"/>
      <c r="N11" s="29"/>
    </row>
    <row r="12" spans="1:14" s="31" customFormat="1" ht="15" customHeight="1" collapsed="1" x14ac:dyDescent="0.2">
      <c r="A12" s="64"/>
      <c r="B12" s="167"/>
      <c r="C12" s="157" t="s">
        <v>11</v>
      </c>
      <c r="D12" s="174"/>
      <c r="E12" s="36" t="s">
        <v>0</v>
      </c>
      <c r="F12" s="67">
        <v>1</v>
      </c>
      <c r="G12" s="67">
        <v>1</v>
      </c>
      <c r="H12" s="67">
        <v>100</v>
      </c>
      <c r="I12" s="67">
        <v>4</v>
      </c>
      <c r="J12" s="67">
        <v>1000</v>
      </c>
      <c r="K12" s="68">
        <v>1</v>
      </c>
      <c r="L12" s="67">
        <v>3</v>
      </c>
      <c r="M12" s="148">
        <f>SUM(F14:L14)</f>
        <v>0.61499999999999999</v>
      </c>
      <c r="N12" s="29"/>
    </row>
    <row r="13" spans="1:14" s="31" customFormat="1" ht="12.75" customHeight="1" x14ac:dyDescent="0.2">
      <c r="A13" s="64"/>
      <c r="B13" s="167"/>
      <c r="C13" s="158"/>
      <c r="D13" s="141"/>
      <c r="E13" s="37" t="s">
        <v>1</v>
      </c>
      <c r="F13" s="69">
        <f>IFERROR(IF(AND(F$9="HIGHER", F$8="LINEAR"), F12/MAX(F$12,F$15,F$18,F$21,F$24,F$27,F$30,F$33,F$36,F$39,F$42), IF(AND(F$9="HIGHER", F$8="RANGE"), F12/F$10, IF(AND(F$9="LOWER", F$8="LINEAR"), 1-F12/MAX(F$12,F$15,F$18,F$21,F$24,F$27,F$30,F$33,F$36,F$39,F$42), IF(AND(F$9="LOWER", F$8="RANGE"), F12/F$11)))),"")*$E$45</f>
        <v>0.75</v>
      </c>
      <c r="G13" s="69">
        <f t="shared" ref="G13:L13" si="0">IFERROR(IF(AND(G$9="HIGHER", G$8="LINEAR"), G12/MAX(G$12,G$15,G$18,G$21,G$24,G$27,G$30,G$33,G$36,G$39,G$42), IF(AND(G$9="HIGHER", G$8="RANGE"), G12/G$10, IF(AND(G$9="LOWER", G$8="LINEAR"), 1-G12/MAX(G$12,G$15,G$18,G$21,G$24,G$27,G$30,G$33,G$36,G$39,G$42), IF(AND(G$9="LOWER", G$8="RANGE"), G12/G$11)))),"")*$E$45</f>
        <v>0.5</v>
      </c>
      <c r="H13" s="69">
        <f t="shared" si="0"/>
        <v>1</v>
      </c>
      <c r="I13" s="69">
        <f t="shared" si="0"/>
        <v>0.66666666666666663</v>
      </c>
      <c r="J13" s="69">
        <f t="shared" si="0"/>
        <v>0.33333333333333331</v>
      </c>
      <c r="K13" s="70">
        <f t="shared" si="0"/>
        <v>0.2</v>
      </c>
      <c r="L13" s="69">
        <f t="shared" si="0"/>
        <v>1</v>
      </c>
      <c r="M13" s="148"/>
      <c r="N13" s="29"/>
    </row>
    <row r="14" spans="1:14" s="31" customFormat="1" ht="12.75" customHeight="1" x14ac:dyDescent="0.2">
      <c r="A14" s="64"/>
      <c r="B14" s="171"/>
      <c r="C14" s="159"/>
      <c r="D14" s="142"/>
      <c r="E14" s="38" t="s">
        <v>2</v>
      </c>
      <c r="F14" s="71">
        <f>F$7*F13</f>
        <v>7.5000000000000011E-2</v>
      </c>
      <c r="G14" s="71">
        <f t="shared" ref="G14:L14" si="1">G$7*G13</f>
        <v>0.1</v>
      </c>
      <c r="H14" s="71">
        <f t="shared" si="1"/>
        <v>0.1</v>
      </c>
      <c r="I14" s="71">
        <f t="shared" si="1"/>
        <v>6.6666666666666666E-2</v>
      </c>
      <c r="J14" s="71">
        <f t="shared" si="1"/>
        <v>3.3333333333333333E-2</v>
      </c>
      <c r="K14" s="72">
        <f t="shared" si="1"/>
        <v>4.0000000000000008E-2</v>
      </c>
      <c r="L14" s="71">
        <f t="shared" si="1"/>
        <v>0.2</v>
      </c>
      <c r="M14" s="150"/>
      <c r="N14" s="29"/>
    </row>
    <row r="15" spans="1:14" s="31" customFormat="1" ht="12.75" customHeight="1" x14ac:dyDescent="0.2">
      <c r="A15" s="64"/>
      <c r="B15" s="163"/>
      <c r="C15" s="160" t="s">
        <v>12</v>
      </c>
      <c r="D15" s="143"/>
      <c r="E15" s="39" t="s">
        <v>0</v>
      </c>
      <c r="F15" s="40">
        <v>2</v>
      </c>
      <c r="G15" s="40">
        <v>2</v>
      </c>
      <c r="H15" s="40">
        <v>90</v>
      </c>
      <c r="I15" s="40">
        <v>5</v>
      </c>
      <c r="J15" s="40">
        <v>2000</v>
      </c>
      <c r="K15" s="41">
        <v>2</v>
      </c>
      <c r="L15" s="40">
        <v>3</v>
      </c>
      <c r="M15" s="147">
        <f>SUM(F17:L17)</f>
        <v>0.77</v>
      </c>
      <c r="N15" s="29"/>
    </row>
    <row r="16" spans="1:14" s="31" customFormat="1" ht="12.75" customHeight="1" x14ac:dyDescent="0.2">
      <c r="A16" s="64"/>
      <c r="B16" s="164"/>
      <c r="C16" s="161"/>
      <c r="D16" s="144"/>
      <c r="E16" s="42" t="s">
        <v>1</v>
      </c>
      <c r="F16" s="43">
        <f t="shared" ref="F16:L16" si="2">IFERROR(IF(AND(F$9="HIGHER", F$8="LINEAR"), F15/MAX(F$12,F$15,F$18,F$21,F$24,F$27,F$30,F$33,F$36,F$39,F$42), IF(AND(F$9="HIGHER", F$8="RANGE"), F15/F$10, IF(AND(F$9="LOWER", F$8="LINEAR"), 1-F15/MAX(F$12,F$15,F$18,F$21,F$24,F$27,F$30,F$33,F$36,F$39,F$42), IF(AND(F$9="LOWER", F$8="RANGE"), F15/F$11)))),"")*$E$45</f>
        <v>0.5</v>
      </c>
      <c r="G16" s="43">
        <f t="shared" si="2"/>
        <v>1</v>
      </c>
      <c r="H16" s="43">
        <f t="shared" si="2"/>
        <v>0.9</v>
      </c>
      <c r="I16" s="43">
        <f t="shared" si="2"/>
        <v>0.83333333333333337</v>
      </c>
      <c r="J16" s="43">
        <f t="shared" si="2"/>
        <v>0.66666666666666663</v>
      </c>
      <c r="K16" s="44">
        <f t="shared" si="2"/>
        <v>0.4</v>
      </c>
      <c r="L16" s="43">
        <f t="shared" si="2"/>
        <v>1</v>
      </c>
      <c r="M16" s="148"/>
      <c r="N16" s="29"/>
    </row>
    <row r="17" spans="1:14" s="31" customFormat="1" ht="12.75" customHeight="1" x14ac:dyDescent="0.2">
      <c r="A17" s="64"/>
      <c r="B17" s="165"/>
      <c r="C17" s="162"/>
      <c r="D17" s="145"/>
      <c r="E17" s="45" t="s">
        <v>2</v>
      </c>
      <c r="F17" s="46">
        <f t="shared" ref="F17:L17" si="3">F$7*F16</f>
        <v>0.05</v>
      </c>
      <c r="G17" s="46">
        <f t="shared" si="3"/>
        <v>0.2</v>
      </c>
      <c r="H17" s="46">
        <f t="shared" si="3"/>
        <v>9.0000000000000011E-2</v>
      </c>
      <c r="I17" s="46">
        <f t="shared" si="3"/>
        <v>8.3333333333333343E-2</v>
      </c>
      <c r="J17" s="46">
        <f t="shared" si="3"/>
        <v>6.6666666666666666E-2</v>
      </c>
      <c r="K17" s="47">
        <f t="shared" si="3"/>
        <v>8.0000000000000016E-2</v>
      </c>
      <c r="L17" s="46">
        <f t="shared" si="3"/>
        <v>0.2</v>
      </c>
      <c r="M17" s="150"/>
      <c r="N17" s="29"/>
    </row>
    <row r="18" spans="1:14" s="31" customFormat="1" ht="12.75" customHeight="1" x14ac:dyDescent="0.2">
      <c r="A18" s="64"/>
      <c r="B18" s="166"/>
      <c r="C18" s="169" t="s">
        <v>13</v>
      </c>
      <c r="D18" s="140"/>
      <c r="E18" s="48" t="s">
        <v>0</v>
      </c>
      <c r="F18" s="73">
        <v>1</v>
      </c>
      <c r="G18" s="73">
        <v>1</v>
      </c>
      <c r="H18" s="73">
        <v>100</v>
      </c>
      <c r="I18" s="73">
        <v>6</v>
      </c>
      <c r="J18" s="73">
        <v>3000</v>
      </c>
      <c r="K18" s="74">
        <v>3</v>
      </c>
      <c r="L18" s="73">
        <v>3</v>
      </c>
      <c r="M18" s="147">
        <f>SUM(F20:L20)</f>
        <v>0.79499999999999993</v>
      </c>
      <c r="N18" s="29"/>
    </row>
    <row r="19" spans="1:14" s="31" customFormat="1" ht="12.75" customHeight="1" x14ac:dyDescent="0.2">
      <c r="A19" s="64"/>
      <c r="B19" s="167"/>
      <c r="C19" s="158"/>
      <c r="D19" s="141"/>
      <c r="E19" s="37" t="s">
        <v>1</v>
      </c>
      <c r="F19" s="69">
        <f t="shared" ref="F19:L19" si="4">IFERROR(IF(AND(F$9="HIGHER", F$8="LINEAR"), F18/MAX(F$12,F$15,F$18,F$21,F$24,F$27,F$30,F$33,F$36,F$39,F$42), IF(AND(F$9="HIGHER", F$8="RANGE"), F18/F$10, IF(AND(F$9="LOWER", F$8="LINEAR"), 1-F18/MAX(F$12,F$15,F$18,F$21,F$24,F$27,F$30,F$33,F$36,F$39,F$42), IF(AND(F$9="LOWER", F$8="RANGE"), F18/F$11)))),"")*$E$45</f>
        <v>0.75</v>
      </c>
      <c r="G19" s="69">
        <f t="shared" si="4"/>
        <v>0.5</v>
      </c>
      <c r="H19" s="69">
        <f t="shared" si="4"/>
        <v>1</v>
      </c>
      <c r="I19" s="69">
        <f t="shared" si="4"/>
        <v>1</v>
      </c>
      <c r="J19" s="69">
        <f t="shared" si="4"/>
        <v>1</v>
      </c>
      <c r="K19" s="70">
        <f t="shared" si="4"/>
        <v>0.6</v>
      </c>
      <c r="L19" s="69">
        <f t="shared" si="4"/>
        <v>1</v>
      </c>
      <c r="M19" s="148"/>
      <c r="N19" s="29"/>
    </row>
    <row r="20" spans="1:14" s="31" customFormat="1" ht="12.75" customHeight="1" x14ac:dyDescent="0.2">
      <c r="A20" s="64"/>
      <c r="B20" s="171"/>
      <c r="C20" s="159"/>
      <c r="D20" s="142"/>
      <c r="E20" s="38" t="s">
        <v>2</v>
      </c>
      <c r="F20" s="71">
        <f t="shared" ref="F20" si="5">F$7*F19</f>
        <v>7.5000000000000011E-2</v>
      </c>
      <c r="G20" s="71">
        <f t="shared" ref="G20" si="6">G$7*G19</f>
        <v>0.1</v>
      </c>
      <c r="H20" s="71">
        <f t="shared" ref="H20" si="7">H$7*H19</f>
        <v>0.1</v>
      </c>
      <c r="I20" s="71">
        <f t="shared" ref="I20" si="8">I$7*I19</f>
        <v>0.1</v>
      </c>
      <c r="J20" s="71">
        <f t="shared" ref="J20" si="9">J$7*J19</f>
        <v>0.1</v>
      </c>
      <c r="K20" s="72">
        <f t="shared" ref="K20" si="10">K$7*K19</f>
        <v>0.12</v>
      </c>
      <c r="L20" s="71">
        <f t="shared" ref="L20" si="11">L$7*L19</f>
        <v>0.2</v>
      </c>
      <c r="M20" s="150"/>
      <c r="N20" s="29"/>
    </row>
    <row r="21" spans="1:14" s="31" customFormat="1" ht="12.75" customHeight="1" x14ac:dyDescent="0.2">
      <c r="A21" s="64"/>
      <c r="B21" s="163"/>
      <c r="C21" s="160" t="s">
        <v>14</v>
      </c>
      <c r="D21" s="143"/>
      <c r="E21" s="39" t="s">
        <v>0</v>
      </c>
      <c r="F21" s="40">
        <v>1</v>
      </c>
      <c r="G21" s="40">
        <v>2</v>
      </c>
      <c r="H21" s="40">
        <v>90</v>
      </c>
      <c r="I21" s="40">
        <v>5</v>
      </c>
      <c r="J21" s="40">
        <v>3000</v>
      </c>
      <c r="K21" s="41">
        <v>3</v>
      </c>
      <c r="L21" s="40">
        <v>3</v>
      </c>
      <c r="M21" s="147">
        <f>SUM(F23:L23)</f>
        <v>0.8683333333333334</v>
      </c>
      <c r="N21" s="29"/>
    </row>
    <row r="22" spans="1:14" s="31" customFormat="1" ht="12.75" customHeight="1" x14ac:dyDescent="0.2">
      <c r="A22" s="64"/>
      <c r="B22" s="164"/>
      <c r="C22" s="161"/>
      <c r="D22" s="144"/>
      <c r="E22" s="42" t="s">
        <v>1</v>
      </c>
      <c r="F22" s="43">
        <f t="shared" ref="F22:L22" si="12">IFERROR(IF(AND(F$9="HIGHER", F$8="LINEAR"), F21/MAX(F$12,F$15,F$18,F$21,F$24,F$27,F$30,F$33,F$36,F$39,F$42), IF(AND(F$9="HIGHER", F$8="RANGE"), F21/F$10, IF(AND(F$9="LOWER", F$8="LINEAR"), 1-F21/MAX(F$12,F$15,F$18,F$21,F$24,F$27,F$30,F$33,F$36,F$39,F$42), IF(AND(F$9="LOWER", F$8="RANGE"), F21/F$11)))),"")*$E$45</f>
        <v>0.75</v>
      </c>
      <c r="G22" s="43">
        <f t="shared" si="12"/>
        <v>1</v>
      </c>
      <c r="H22" s="43">
        <f t="shared" si="12"/>
        <v>0.9</v>
      </c>
      <c r="I22" s="43">
        <f t="shared" si="12"/>
        <v>0.83333333333333337</v>
      </c>
      <c r="J22" s="43">
        <f t="shared" si="12"/>
        <v>1</v>
      </c>
      <c r="K22" s="44">
        <f t="shared" si="12"/>
        <v>0.6</v>
      </c>
      <c r="L22" s="43">
        <f t="shared" si="12"/>
        <v>1</v>
      </c>
      <c r="M22" s="148"/>
      <c r="N22" s="29"/>
    </row>
    <row r="23" spans="1:14" s="31" customFormat="1" ht="12.75" customHeight="1" x14ac:dyDescent="0.2">
      <c r="A23" s="64"/>
      <c r="B23" s="165"/>
      <c r="C23" s="162"/>
      <c r="D23" s="145"/>
      <c r="E23" s="45" t="s">
        <v>2</v>
      </c>
      <c r="F23" s="46">
        <f t="shared" ref="F23" si="13">F$7*F22</f>
        <v>7.5000000000000011E-2</v>
      </c>
      <c r="G23" s="46">
        <f t="shared" ref="G23" si="14">G$7*G22</f>
        <v>0.2</v>
      </c>
      <c r="H23" s="46">
        <f t="shared" ref="H23" si="15">H$7*H22</f>
        <v>9.0000000000000011E-2</v>
      </c>
      <c r="I23" s="46">
        <f t="shared" ref="I23" si="16">I$7*I22</f>
        <v>8.3333333333333343E-2</v>
      </c>
      <c r="J23" s="46">
        <f t="shared" ref="J23" si="17">J$7*J22</f>
        <v>0.1</v>
      </c>
      <c r="K23" s="47">
        <f t="shared" ref="K23" si="18">K$7*K22</f>
        <v>0.12</v>
      </c>
      <c r="L23" s="46">
        <f t="shared" ref="L23" si="19">L$7*L22</f>
        <v>0.2</v>
      </c>
      <c r="M23" s="150"/>
      <c r="N23" s="29"/>
    </row>
    <row r="24" spans="1:14" s="31" customFormat="1" ht="12.75" customHeight="1" x14ac:dyDescent="0.2">
      <c r="A24" s="64"/>
      <c r="B24" s="166"/>
      <c r="C24" s="169" t="s">
        <v>15</v>
      </c>
      <c r="D24" s="140"/>
      <c r="E24" s="48" t="s">
        <v>0</v>
      </c>
      <c r="F24" s="73">
        <v>4</v>
      </c>
      <c r="G24" s="73">
        <v>1</v>
      </c>
      <c r="H24" s="73">
        <v>94</v>
      </c>
      <c r="I24" s="73">
        <v>4</v>
      </c>
      <c r="J24" s="73">
        <v>3000</v>
      </c>
      <c r="K24" s="74">
        <v>2</v>
      </c>
      <c r="L24" s="73">
        <v>3</v>
      </c>
      <c r="M24" s="147">
        <f>SUM(F26:L26)</f>
        <v>0.64066666666666672</v>
      </c>
      <c r="N24" s="29"/>
    </row>
    <row r="25" spans="1:14" s="31" customFormat="1" ht="12.75" customHeight="1" x14ac:dyDescent="0.2">
      <c r="A25" s="64"/>
      <c r="B25" s="167"/>
      <c r="C25" s="158"/>
      <c r="D25" s="141"/>
      <c r="E25" s="37" t="s">
        <v>1</v>
      </c>
      <c r="F25" s="69">
        <f t="shared" ref="F25:L25" si="20">IFERROR(IF(AND(F$9="HIGHER", F$8="LINEAR"), F24/MAX(F$12,F$15,F$18,F$21,F$24,F$27,F$30,F$33,F$36,F$39,F$42), IF(AND(F$9="HIGHER", F$8="RANGE"), F24/F$10, IF(AND(F$9="LOWER", F$8="LINEAR"), 1-F24/MAX(F$12,F$15,F$18,F$21,F$24,F$27,F$30,F$33,F$36,F$39,F$42), IF(AND(F$9="LOWER", F$8="RANGE"), F24/F$11)))),"")*$E$45</f>
        <v>0</v>
      </c>
      <c r="G25" s="69">
        <f t="shared" si="20"/>
        <v>0.5</v>
      </c>
      <c r="H25" s="69">
        <f t="shared" si="20"/>
        <v>0.94</v>
      </c>
      <c r="I25" s="69">
        <f t="shared" si="20"/>
        <v>0.66666666666666663</v>
      </c>
      <c r="J25" s="69">
        <f t="shared" si="20"/>
        <v>1</v>
      </c>
      <c r="K25" s="70">
        <f t="shared" si="20"/>
        <v>0.4</v>
      </c>
      <c r="L25" s="69">
        <f t="shared" si="20"/>
        <v>1</v>
      </c>
      <c r="M25" s="148"/>
      <c r="N25" s="29"/>
    </row>
    <row r="26" spans="1:14" s="31" customFormat="1" ht="12.75" customHeight="1" x14ac:dyDescent="0.2">
      <c r="A26" s="64"/>
      <c r="B26" s="171"/>
      <c r="C26" s="159"/>
      <c r="D26" s="142"/>
      <c r="E26" s="38" t="s">
        <v>2</v>
      </c>
      <c r="F26" s="71">
        <f t="shared" ref="F26" si="21">F$7*F25</f>
        <v>0</v>
      </c>
      <c r="G26" s="71">
        <f t="shared" ref="G26" si="22">G$7*G25</f>
        <v>0.1</v>
      </c>
      <c r="H26" s="71">
        <f t="shared" ref="H26" si="23">H$7*H25</f>
        <v>9.4E-2</v>
      </c>
      <c r="I26" s="71">
        <f t="shared" ref="I26" si="24">I$7*I25</f>
        <v>6.6666666666666666E-2</v>
      </c>
      <c r="J26" s="71">
        <f t="shared" ref="J26" si="25">J$7*J25</f>
        <v>0.1</v>
      </c>
      <c r="K26" s="72">
        <f t="shared" ref="K26" si="26">K$7*K25</f>
        <v>8.0000000000000016E-2</v>
      </c>
      <c r="L26" s="71">
        <f t="shared" ref="L26" si="27">L$7*L25</f>
        <v>0.2</v>
      </c>
      <c r="M26" s="150"/>
      <c r="N26" s="29"/>
    </row>
    <row r="27" spans="1:14" s="31" customFormat="1" ht="12.75" customHeight="1" x14ac:dyDescent="0.2">
      <c r="A27" s="64"/>
      <c r="B27" s="163"/>
      <c r="C27" s="160" t="s">
        <v>16</v>
      </c>
      <c r="D27" s="143"/>
      <c r="E27" s="39" t="s">
        <v>0</v>
      </c>
      <c r="F27" s="40">
        <v>3</v>
      </c>
      <c r="G27" s="40">
        <v>2</v>
      </c>
      <c r="H27" s="40">
        <v>93</v>
      </c>
      <c r="I27" s="40">
        <v>4</v>
      </c>
      <c r="J27" s="40">
        <v>2000</v>
      </c>
      <c r="K27" s="41">
        <v>1</v>
      </c>
      <c r="L27" s="40">
        <v>3</v>
      </c>
      <c r="M27" s="147">
        <f>SUM(F29:L29)</f>
        <v>0.69133333333333336</v>
      </c>
      <c r="N27" s="29"/>
    </row>
    <row r="28" spans="1:14" s="31" customFormat="1" ht="12.75" customHeight="1" x14ac:dyDescent="0.2">
      <c r="A28" s="64"/>
      <c r="B28" s="164"/>
      <c r="C28" s="161"/>
      <c r="D28" s="144"/>
      <c r="E28" s="42" t="s">
        <v>1</v>
      </c>
      <c r="F28" s="43">
        <f t="shared" ref="F28" si="28">IFERROR(IF(AND(F$9="HIGHER", F$8="LINEAR"), F27/MAX(F$12,F$15,F$18,F$21,F$24,F$27,F$30,F$33,F$36,F$39,F$42), IF(AND(F$9="HIGHER", F$8="RANGE"), F27/F$10, IF(AND(F$9="LOWER", F$8="LINEAR"), 1-F27/MAX(F$12,F$15,F$18,F$21,F$24,F$27,F$30,F$33,F$36,F$39,F$42), IF(AND(F$9="LOWER", F$8="RANGE"), F27/F$11)))),"")*$E$45</f>
        <v>0.25</v>
      </c>
      <c r="G28" s="43">
        <f t="shared" ref="G28" si="29">IFERROR(IF(AND(G$9="HIGHER", G$8="LINEAR"), G27/MAX(G$12,G$15,G$18,G$21,G$24,G$27,G$30,G$33,G$36,G$39,G$42), IF(AND(G$9="HIGHER", G$8="RANGE"), G27/G$10, IF(AND(G$9="LOWER", G$8="LINEAR"), 1-G27/MAX(G$12,G$15,G$18,G$21,G$24,G$27,G$30,G$33,G$36,G$39,G$42), IF(AND(G$9="LOWER", G$8="RANGE"), G27/G$11)))),"")*$E$45</f>
        <v>1</v>
      </c>
      <c r="H28" s="43">
        <f t="shared" ref="H28" si="30">IFERROR(IF(AND(H$9="HIGHER", H$8="LINEAR"), H27/MAX(H$12,H$15,H$18,H$21,H$24,H$27,H$30,H$33,H$36,H$39,H$42), IF(AND(H$9="HIGHER", H$8="RANGE"), H27/H$10, IF(AND(H$9="LOWER", H$8="LINEAR"), 1-H27/MAX(H$12,H$15,H$18,H$21,H$24,H$27,H$30,H$33,H$36,H$39,H$42), IF(AND(H$9="LOWER", H$8="RANGE"), H27/H$11)))),"")*$E$45</f>
        <v>0.93</v>
      </c>
      <c r="I28" s="43">
        <f t="shared" ref="I28" si="31">IFERROR(IF(AND(I$9="HIGHER", I$8="LINEAR"), I27/MAX(I$12,I$15,I$18,I$21,I$24,I$27,I$30,I$33,I$36,I$39,I$42), IF(AND(I$9="HIGHER", I$8="RANGE"), I27/I$10, IF(AND(I$9="LOWER", I$8="LINEAR"), 1-I27/MAX(I$12,I$15,I$18,I$21,I$24,I$27,I$30,I$33,I$36,I$39,I$42), IF(AND(I$9="LOWER", I$8="RANGE"), I27/I$11)))),"")*$E$45</f>
        <v>0.66666666666666663</v>
      </c>
      <c r="J28" s="43">
        <f t="shared" ref="J28" si="32">IFERROR(IF(AND(J$9="HIGHER", J$8="LINEAR"), J27/MAX(J$12,J$15,J$18,J$21,J$24,J$27,J$30,J$33,J$36,J$39,J$42), IF(AND(J$9="HIGHER", J$8="RANGE"), J27/J$10, IF(AND(J$9="LOWER", J$8="LINEAR"), 1-J27/MAX(J$12,J$15,J$18,J$21,J$24,J$27,J$30,J$33,J$36,J$39,J$42), IF(AND(J$9="LOWER", J$8="RANGE"), J27/J$11)))),"")*$E$45</f>
        <v>0.66666666666666663</v>
      </c>
      <c r="K28" s="44">
        <f t="shared" ref="K28" si="33">IFERROR(IF(AND(K$9="HIGHER", K$8="LINEAR"), K27/MAX(K$12,K$15,K$18,K$21,K$24,K$27,K$30,K$33,K$36,K$39,K$42), IF(AND(K$9="HIGHER", K$8="RANGE"), K27/K$10, IF(AND(K$9="LOWER", K$8="LINEAR"), 1-K27/MAX(K$12,K$15,K$18,K$21,K$24,K$27,K$30,K$33,K$36,K$39,K$42), IF(AND(K$9="LOWER", K$8="RANGE"), K27/K$11)))),"")*$E$45</f>
        <v>0.2</v>
      </c>
      <c r="L28" s="43">
        <f t="shared" ref="L28" si="34">IFERROR(IF(AND(L$9="HIGHER", L$8="LINEAR"), L27/MAX(L$12,L$15,L$18,L$21,L$24,L$27,L$30,L$33,L$36,L$39,L$42), IF(AND(L$9="HIGHER", L$8="RANGE"), L27/L$10, IF(AND(L$9="LOWER", L$8="LINEAR"), 1-L27/MAX(L$12,L$15,L$18,L$21,L$24,L$27,L$30,L$33,L$36,L$39,L$42), IF(AND(L$9="LOWER", L$8="RANGE"), L27/L$11)))),"")*$E$45</f>
        <v>1</v>
      </c>
      <c r="M28" s="148"/>
      <c r="N28" s="29"/>
    </row>
    <row r="29" spans="1:14" s="31" customFormat="1" ht="12.75" customHeight="1" x14ac:dyDescent="0.2">
      <c r="A29" s="64"/>
      <c r="B29" s="165"/>
      <c r="C29" s="162"/>
      <c r="D29" s="145"/>
      <c r="E29" s="45" t="s">
        <v>2</v>
      </c>
      <c r="F29" s="46">
        <f t="shared" ref="F29" si="35">F$7*F28</f>
        <v>2.5000000000000001E-2</v>
      </c>
      <c r="G29" s="46">
        <f t="shared" ref="G29" si="36">G$7*G28</f>
        <v>0.2</v>
      </c>
      <c r="H29" s="46">
        <f t="shared" ref="H29" si="37">H$7*H28</f>
        <v>9.3000000000000013E-2</v>
      </c>
      <c r="I29" s="46">
        <f t="shared" ref="I29" si="38">I$7*I28</f>
        <v>6.6666666666666666E-2</v>
      </c>
      <c r="J29" s="46">
        <f t="shared" ref="J29" si="39">J$7*J28</f>
        <v>6.6666666666666666E-2</v>
      </c>
      <c r="K29" s="47">
        <f t="shared" ref="K29" si="40">K$7*K28</f>
        <v>4.0000000000000008E-2</v>
      </c>
      <c r="L29" s="46">
        <f t="shared" ref="L29" si="41">L$7*L28</f>
        <v>0.2</v>
      </c>
      <c r="M29" s="150"/>
      <c r="N29" s="29"/>
    </row>
    <row r="30" spans="1:14" s="31" customFormat="1" ht="12.75" customHeight="1" x14ac:dyDescent="0.2">
      <c r="A30" s="64"/>
      <c r="B30" s="166"/>
      <c r="C30" s="169" t="s">
        <v>17</v>
      </c>
      <c r="D30" s="140"/>
      <c r="E30" s="48" t="s">
        <v>0</v>
      </c>
      <c r="F30" s="73">
        <v>1</v>
      </c>
      <c r="G30" s="73">
        <v>1</v>
      </c>
      <c r="H30" s="73">
        <v>92</v>
      </c>
      <c r="I30" s="73">
        <v>4</v>
      </c>
      <c r="J30" s="73">
        <v>2000</v>
      </c>
      <c r="K30" s="74">
        <v>1</v>
      </c>
      <c r="L30" s="73">
        <v>3</v>
      </c>
      <c r="M30" s="147">
        <f>SUM(F32:L32)</f>
        <v>0.64033333333333342</v>
      </c>
      <c r="N30" s="29"/>
    </row>
    <row r="31" spans="1:14" s="31" customFormat="1" ht="12.75" customHeight="1" x14ac:dyDescent="0.2">
      <c r="A31" s="64"/>
      <c r="B31" s="167"/>
      <c r="C31" s="158"/>
      <c r="D31" s="141"/>
      <c r="E31" s="37" t="s">
        <v>1</v>
      </c>
      <c r="F31" s="69">
        <f t="shared" ref="F31" si="42">IFERROR(IF(AND(F$9="HIGHER", F$8="LINEAR"), F30/MAX(F$12,F$15,F$18,F$21,F$24,F$27,F$30,F$33,F$36,F$39,F$42), IF(AND(F$9="HIGHER", F$8="RANGE"), F30/F$10, IF(AND(F$9="LOWER", F$8="LINEAR"), 1-F30/MAX(F$12,F$15,F$18,F$21,F$24,F$27,F$30,F$33,F$36,F$39,F$42), IF(AND(F$9="LOWER", F$8="RANGE"), F30/F$11)))),"")*$E$45</f>
        <v>0.75</v>
      </c>
      <c r="G31" s="69">
        <f t="shared" ref="G31" si="43">IFERROR(IF(AND(G$9="HIGHER", G$8="LINEAR"), G30/MAX(G$12,G$15,G$18,G$21,G$24,G$27,G$30,G$33,G$36,G$39,G$42), IF(AND(G$9="HIGHER", G$8="RANGE"), G30/G$10, IF(AND(G$9="LOWER", G$8="LINEAR"), 1-G30/MAX(G$12,G$15,G$18,G$21,G$24,G$27,G$30,G$33,G$36,G$39,G$42), IF(AND(G$9="LOWER", G$8="RANGE"), G30/G$11)))),"")*$E$45</f>
        <v>0.5</v>
      </c>
      <c r="H31" s="69">
        <f t="shared" ref="H31" si="44">IFERROR(IF(AND(H$9="HIGHER", H$8="LINEAR"), H30/MAX(H$12,H$15,H$18,H$21,H$24,H$27,H$30,H$33,H$36,H$39,H$42), IF(AND(H$9="HIGHER", H$8="RANGE"), H30/H$10, IF(AND(H$9="LOWER", H$8="LINEAR"), 1-H30/MAX(H$12,H$15,H$18,H$21,H$24,H$27,H$30,H$33,H$36,H$39,H$42), IF(AND(H$9="LOWER", H$8="RANGE"), H30/H$11)))),"")*$E$45</f>
        <v>0.92</v>
      </c>
      <c r="I31" s="69">
        <f t="shared" ref="I31" si="45">IFERROR(IF(AND(I$9="HIGHER", I$8="LINEAR"), I30/MAX(I$12,I$15,I$18,I$21,I$24,I$27,I$30,I$33,I$36,I$39,I$42), IF(AND(I$9="HIGHER", I$8="RANGE"), I30/I$10, IF(AND(I$9="LOWER", I$8="LINEAR"), 1-I30/MAX(I$12,I$15,I$18,I$21,I$24,I$27,I$30,I$33,I$36,I$39,I$42), IF(AND(I$9="LOWER", I$8="RANGE"), I30/I$11)))),"")*$E$45</f>
        <v>0.66666666666666663</v>
      </c>
      <c r="J31" s="69">
        <f t="shared" ref="J31" si="46">IFERROR(IF(AND(J$9="HIGHER", J$8="LINEAR"), J30/MAX(J$12,J$15,J$18,J$21,J$24,J$27,J$30,J$33,J$36,J$39,J$42), IF(AND(J$9="HIGHER", J$8="RANGE"), J30/J$10, IF(AND(J$9="LOWER", J$8="LINEAR"), 1-J30/MAX(J$12,J$15,J$18,J$21,J$24,J$27,J$30,J$33,J$36,J$39,J$42), IF(AND(J$9="LOWER", J$8="RANGE"), J30/J$11)))),"")*$E$45</f>
        <v>0.66666666666666663</v>
      </c>
      <c r="K31" s="70">
        <f t="shared" ref="K31" si="47">IFERROR(IF(AND(K$9="HIGHER", K$8="LINEAR"), K30/MAX(K$12,K$15,K$18,K$21,K$24,K$27,K$30,K$33,K$36,K$39,K$42), IF(AND(K$9="HIGHER", K$8="RANGE"), K30/K$10, IF(AND(K$9="LOWER", K$8="LINEAR"), 1-K30/MAX(K$12,K$15,K$18,K$21,K$24,K$27,K$30,K$33,K$36,K$39,K$42), IF(AND(K$9="LOWER", K$8="RANGE"), K30/K$11)))),"")*$E$45</f>
        <v>0.2</v>
      </c>
      <c r="L31" s="69">
        <f t="shared" ref="L31" si="48">IFERROR(IF(AND(L$9="HIGHER", L$8="LINEAR"), L30/MAX(L$12,L$15,L$18,L$21,L$24,L$27,L$30,L$33,L$36,L$39,L$42), IF(AND(L$9="HIGHER", L$8="RANGE"), L30/L$10, IF(AND(L$9="LOWER", L$8="LINEAR"), 1-L30/MAX(L$12,L$15,L$18,L$21,L$24,L$27,L$30,L$33,L$36,L$39,L$42), IF(AND(L$9="LOWER", L$8="RANGE"), L30/L$11)))),"")*$E$45</f>
        <v>1</v>
      </c>
      <c r="M31" s="148"/>
      <c r="N31" s="29"/>
    </row>
    <row r="32" spans="1:14" s="31" customFormat="1" ht="12.75" customHeight="1" x14ac:dyDescent="0.2">
      <c r="A32" s="64"/>
      <c r="B32" s="171"/>
      <c r="C32" s="159"/>
      <c r="D32" s="142"/>
      <c r="E32" s="38" t="s">
        <v>2</v>
      </c>
      <c r="F32" s="71">
        <f t="shared" ref="F32" si="49">F$7*F31</f>
        <v>7.5000000000000011E-2</v>
      </c>
      <c r="G32" s="71">
        <f t="shared" ref="G32" si="50">G$7*G31</f>
        <v>0.1</v>
      </c>
      <c r="H32" s="71">
        <f t="shared" ref="H32" si="51">H$7*H31</f>
        <v>9.2000000000000012E-2</v>
      </c>
      <c r="I32" s="71">
        <f t="shared" ref="I32" si="52">I$7*I31</f>
        <v>6.6666666666666666E-2</v>
      </c>
      <c r="J32" s="71">
        <f t="shared" ref="J32" si="53">J$7*J31</f>
        <v>6.6666666666666666E-2</v>
      </c>
      <c r="K32" s="72">
        <f t="shared" ref="K32" si="54">K$7*K31</f>
        <v>4.0000000000000008E-2</v>
      </c>
      <c r="L32" s="71">
        <f t="shared" ref="L32" si="55">L$7*L31</f>
        <v>0.2</v>
      </c>
      <c r="M32" s="150"/>
      <c r="N32" s="29"/>
    </row>
    <row r="33" spans="1:14" s="31" customFormat="1" ht="12.75" customHeight="1" x14ac:dyDescent="0.2">
      <c r="A33" s="64"/>
      <c r="B33" s="163"/>
      <c r="C33" s="160" t="s">
        <v>18</v>
      </c>
      <c r="D33" s="143"/>
      <c r="E33" s="39" t="s">
        <v>0</v>
      </c>
      <c r="F33" s="40">
        <v>1</v>
      </c>
      <c r="G33" s="40">
        <v>1</v>
      </c>
      <c r="H33" s="40">
        <v>91</v>
      </c>
      <c r="I33" s="40">
        <v>5</v>
      </c>
      <c r="J33" s="40">
        <v>1000</v>
      </c>
      <c r="K33" s="41">
        <v>2</v>
      </c>
      <c r="L33" s="40">
        <v>3</v>
      </c>
      <c r="M33" s="147">
        <f>SUM(F35:L35)</f>
        <v>0.66266666666666674</v>
      </c>
      <c r="N33" s="29"/>
    </row>
    <row r="34" spans="1:14" s="31" customFormat="1" ht="12.75" customHeight="1" x14ac:dyDescent="0.2">
      <c r="A34" s="64"/>
      <c r="B34" s="164"/>
      <c r="C34" s="161"/>
      <c r="D34" s="144"/>
      <c r="E34" s="42" t="s">
        <v>1</v>
      </c>
      <c r="F34" s="43">
        <f t="shared" ref="F34" si="56">IFERROR(IF(AND(F$9="HIGHER", F$8="LINEAR"), F33/MAX(F$12,F$15,F$18,F$21,F$24,F$27,F$30,F$33,F$36,F$39,F$42), IF(AND(F$9="HIGHER", F$8="RANGE"), F33/F$10, IF(AND(F$9="LOWER", F$8="LINEAR"), 1-F33/MAX(F$12,F$15,F$18,F$21,F$24,F$27,F$30,F$33,F$36,F$39,F$42), IF(AND(F$9="LOWER", F$8="RANGE"), F33/F$11)))),"")*$E$45</f>
        <v>0.75</v>
      </c>
      <c r="G34" s="43">
        <f t="shared" ref="G34" si="57">IFERROR(IF(AND(G$9="HIGHER", G$8="LINEAR"), G33/MAX(G$12,G$15,G$18,G$21,G$24,G$27,G$30,G$33,G$36,G$39,G$42), IF(AND(G$9="HIGHER", G$8="RANGE"), G33/G$10, IF(AND(G$9="LOWER", G$8="LINEAR"), 1-G33/MAX(G$12,G$15,G$18,G$21,G$24,G$27,G$30,G$33,G$36,G$39,G$42), IF(AND(G$9="LOWER", G$8="RANGE"), G33/G$11)))),"")*$E$45</f>
        <v>0.5</v>
      </c>
      <c r="H34" s="43">
        <f t="shared" ref="H34" si="58">IFERROR(IF(AND(H$9="HIGHER", H$8="LINEAR"), H33/MAX(H$12,H$15,H$18,H$21,H$24,H$27,H$30,H$33,H$36,H$39,H$42), IF(AND(H$9="HIGHER", H$8="RANGE"), H33/H$10, IF(AND(H$9="LOWER", H$8="LINEAR"), 1-H33/MAX(H$12,H$15,H$18,H$21,H$24,H$27,H$30,H$33,H$36,H$39,H$42), IF(AND(H$9="LOWER", H$8="RANGE"), H33/H$11)))),"")*$E$45</f>
        <v>0.91</v>
      </c>
      <c r="I34" s="43">
        <f t="shared" ref="I34" si="59">IFERROR(IF(AND(I$9="HIGHER", I$8="LINEAR"), I33/MAX(I$12,I$15,I$18,I$21,I$24,I$27,I$30,I$33,I$36,I$39,I$42), IF(AND(I$9="HIGHER", I$8="RANGE"), I33/I$10, IF(AND(I$9="LOWER", I$8="LINEAR"), 1-I33/MAX(I$12,I$15,I$18,I$21,I$24,I$27,I$30,I$33,I$36,I$39,I$42), IF(AND(I$9="LOWER", I$8="RANGE"), I33/I$11)))),"")*$E$45</f>
        <v>0.83333333333333337</v>
      </c>
      <c r="J34" s="43">
        <f t="shared" ref="J34" si="60">IFERROR(IF(AND(J$9="HIGHER", J$8="LINEAR"), J33/MAX(J$12,J$15,J$18,J$21,J$24,J$27,J$30,J$33,J$36,J$39,J$42), IF(AND(J$9="HIGHER", J$8="RANGE"), J33/J$10, IF(AND(J$9="LOWER", J$8="LINEAR"), 1-J33/MAX(J$12,J$15,J$18,J$21,J$24,J$27,J$30,J$33,J$36,J$39,J$42), IF(AND(J$9="LOWER", J$8="RANGE"), J33/J$11)))),"")*$E$45</f>
        <v>0.33333333333333331</v>
      </c>
      <c r="K34" s="44">
        <f t="shared" ref="K34" si="61">IFERROR(IF(AND(K$9="HIGHER", K$8="LINEAR"), K33/MAX(K$12,K$15,K$18,K$21,K$24,K$27,K$30,K$33,K$36,K$39,K$42), IF(AND(K$9="HIGHER", K$8="RANGE"), K33/K$10, IF(AND(K$9="LOWER", K$8="LINEAR"), 1-K33/MAX(K$12,K$15,K$18,K$21,K$24,K$27,K$30,K$33,K$36,K$39,K$42), IF(AND(K$9="LOWER", K$8="RANGE"), K33/K$11)))),"")*$E$45</f>
        <v>0.4</v>
      </c>
      <c r="L34" s="43">
        <f t="shared" ref="L34" si="62">IFERROR(IF(AND(L$9="HIGHER", L$8="LINEAR"), L33/MAX(L$12,L$15,L$18,L$21,L$24,L$27,L$30,L$33,L$36,L$39,L$42), IF(AND(L$9="HIGHER", L$8="RANGE"), L33/L$10, IF(AND(L$9="LOWER", L$8="LINEAR"), 1-L33/MAX(L$12,L$15,L$18,L$21,L$24,L$27,L$30,L$33,L$36,L$39,L$42), IF(AND(L$9="LOWER", L$8="RANGE"), L33/L$11)))),"")*$E$45</f>
        <v>1</v>
      </c>
      <c r="M34" s="148"/>
      <c r="N34" s="29"/>
    </row>
    <row r="35" spans="1:14" s="31" customFormat="1" ht="12.75" customHeight="1" x14ac:dyDescent="0.2">
      <c r="A35" s="64"/>
      <c r="B35" s="165"/>
      <c r="C35" s="162"/>
      <c r="D35" s="145"/>
      <c r="E35" s="45" t="s">
        <v>2</v>
      </c>
      <c r="F35" s="46">
        <f t="shared" ref="F35" si="63">F$7*F34</f>
        <v>7.5000000000000011E-2</v>
      </c>
      <c r="G35" s="46">
        <f t="shared" ref="G35" si="64">G$7*G34</f>
        <v>0.1</v>
      </c>
      <c r="H35" s="46">
        <f t="shared" ref="H35" si="65">H$7*H34</f>
        <v>9.1000000000000011E-2</v>
      </c>
      <c r="I35" s="46">
        <f t="shared" ref="I35" si="66">I$7*I34</f>
        <v>8.3333333333333343E-2</v>
      </c>
      <c r="J35" s="46">
        <f t="shared" ref="J35" si="67">J$7*J34</f>
        <v>3.3333333333333333E-2</v>
      </c>
      <c r="K35" s="47">
        <f t="shared" ref="K35" si="68">K$7*K34</f>
        <v>8.0000000000000016E-2</v>
      </c>
      <c r="L35" s="46">
        <f t="shared" ref="L35" si="69">L$7*L34</f>
        <v>0.2</v>
      </c>
      <c r="M35" s="150"/>
      <c r="N35" s="29"/>
    </row>
    <row r="36" spans="1:14" s="31" customFormat="1" ht="12.75" customHeight="1" x14ac:dyDescent="0.2">
      <c r="A36" s="64"/>
      <c r="B36" s="166"/>
      <c r="C36" s="169" t="s">
        <v>19</v>
      </c>
      <c r="D36" s="140"/>
      <c r="E36" s="48" t="s">
        <v>0</v>
      </c>
      <c r="F36" s="73">
        <v>1</v>
      </c>
      <c r="G36" s="73">
        <v>1</v>
      </c>
      <c r="H36" s="73">
        <v>90</v>
      </c>
      <c r="I36" s="73">
        <v>5</v>
      </c>
      <c r="J36" s="73">
        <v>1000</v>
      </c>
      <c r="K36" s="74">
        <v>3</v>
      </c>
      <c r="L36" s="73">
        <v>3</v>
      </c>
      <c r="M36" s="147">
        <f>SUM(F38:L38)</f>
        <v>0.70166666666666666</v>
      </c>
      <c r="N36" s="29"/>
    </row>
    <row r="37" spans="1:14" s="31" customFormat="1" ht="12.75" customHeight="1" x14ac:dyDescent="0.2">
      <c r="A37" s="64"/>
      <c r="B37" s="167"/>
      <c r="C37" s="158"/>
      <c r="D37" s="141"/>
      <c r="E37" s="37" t="s">
        <v>1</v>
      </c>
      <c r="F37" s="69">
        <f t="shared" ref="F37" si="70">IFERROR(IF(AND(F$9="HIGHER", F$8="LINEAR"), F36/MAX(F$12,F$15,F$18,F$21,F$24,F$27,F$30,F$33,F$36,F$39,F$42), IF(AND(F$9="HIGHER", F$8="RANGE"), F36/F$10, IF(AND(F$9="LOWER", F$8="LINEAR"), 1-F36/MAX(F$12,F$15,F$18,F$21,F$24,F$27,F$30,F$33,F$36,F$39,F$42), IF(AND(F$9="LOWER", F$8="RANGE"), F36/F$11)))),"")*$E$45</f>
        <v>0.75</v>
      </c>
      <c r="G37" s="69">
        <f t="shared" ref="G37" si="71">IFERROR(IF(AND(G$9="HIGHER", G$8="LINEAR"), G36/MAX(G$12,G$15,G$18,G$21,G$24,G$27,G$30,G$33,G$36,G$39,G$42), IF(AND(G$9="HIGHER", G$8="RANGE"), G36/G$10, IF(AND(G$9="LOWER", G$8="LINEAR"), 1-G36/MAX(G$12,G$15,G$18,G$21,G$24,G$27,G$30,G$33,G$36,G$39,G$42), IF(AND(G$9="LOWER", G$8="RANGE"), G36/G$11)))),"")*$E$45</f>
        <v>0.5</v>
      </c>
      <c r="H37" s="69">
        <f t="shared" ref="H37" si="72">IFERROR(IF(AND(H$9="HIGHER", H$8="LINEAR"), H36/MAX(H$12,H$15,H$18,H$21,H$24,H$27,H$30,H$33,H$36,H$39,H$42), IF(AND(H$9="HIGHER", H$8="RANGE"), H36/H$10, IF(AND(H$9="LOWER", H$8="LINEAR"), 1-H36/MAX(H$12,H$15,H$18,H$21,H$24,H$27,H$30,H$33,H$36,H$39,H$42), IF(AND(H$9="LOWER", H$8="RANGE"), H36/H$11)))),"")*$E$45</f>
        <v>0.9</v>
      </c>
      <c r="I37" s="69">
        <f t="shared" ref="I37" si="73">IFERROR(IF(AND(I$9="HIGHER", I$8="LINEAR"), I36/MAX(I$12,I$15,I$18,I$21,I$24,I$27,I$30,I$33,I$36,I$39,I$42), IF(AND(I$9="HIGHER", I$8="RANGE"), I36/I$10, IF(AND(I$9="LOWER", I$8="LINEAR"), 1-I36/MAX(I$12,I$15,I$18,I$21,I$24,I$27,I$30,I$33,I$36,I$39,I$42), IF(AND(I$9="LOWER", I$8="RANGE"), I36/I$11)))),"")*$E$45</f>
        <v>0.83333333333333337</v>
      </c>
      <c r="J37" s="69">
        <f t="shared" ref="J37" si="74">IFERROR(IF(AND(J$9="HIGHER", J$8="LINEAR"), J36/MAX(J$12,J$15,J$18,J$21,J$24,J$27,J$30,J$33,J$36,J$39,J$42), IF(AND(J$9="HIGHER", J$8="RANGE"), J36/J$10, IF(AND(J$9="LOWER", J$8="LINEAR"), 1-J36/MAX(J$12,J$15,J$18,J$21,J$24,J$27,J$30,J$33,J$36,J$39,J$42), IF(AND(J$9="LOWER", J$8="RANGE"), J36/J$11)))),"")*$E$45</f>
        <v>0.33333333333333331</v>
      </c>
      <c r="K37" s="70">
        <f t="shared" ref="K37" si="75">IFERROR(IF(AND(K$9="HIGHER", K$8="LINEAR"), K36/MAX(K$12,K$15,K$18,K$21,K$24,K$27,K$30,K$33,K$36,K$39,K$42), IF(AND(K$9="HIGHER", K$8="RANGE"), K36/K$10, IF(AND(K$9="LOWER", K$8="LINEAR"), 1-K36/MAX(K$12,K$15,K$18,K$21,K$24,K$27,K$30,K$33,K$36,K$39,K$42), IF(AND(K$9="LOWER", K$8="RANGE"), K36/K$11)))),"")*$E$45</f>
        <v>0.6</v>
      </c>
      <c r="L37" s="69">
        <f t="shared" ref="L37" si="76">IFERROR(IF(AND(L$9="HIGHER", L$8="LINEAR"), L36/MAX(L$12,L$15,L$18,L$21,L$24,L$27,L$30,L$33,L$36,L$39,L$42), IF(AND(L$9="HIGHER", L$8="RANGE"), L36/L$10, IF(AND(L$9="LOWER", L$8="LINEAR"), 1-L36/MAX(L$12,L$15,L$18,L$21,L$24,L$27,L$30,L$33,L$36,L$39,L$42), IF(AND(L$9="LOWER", L$8="RANGE"), L36/L$11)))),"")*$E$45</f>
        <v>1</v>
      </c>
      <c r="M37" s="148"/>
      <c r="N37" s="29"/>
    </row>
    <row r="38" spans="1:14" s="31" customFormat="1" ht="12.75" customHeight="1" x14ac:dyDescent="0.2">
      <c r="A38" s="64"/>
      <c r="B38" s="171"/>
      <c r="C38" s="159"/>
      <c r="D38" s="142"/>
      <c r="E38" s="38" t="s">
        <v>2</v>
      </c>
      <c r="F38" s="71">
        <f t="shared" ref="F38" si="77">F$7*F37</f>
        <v>7.5000000000000011E-2</v>
      </c>
      <c r="G38" s="71">
        <f t="shared" ref="G38" si="78">G$7*G37</f>
        <v>0.1</v>
      </c>
      <c r="H38" s="71">
        <f t="shared" ref="H38" si="79">H$7*H37</f>
        <v>9.0000000000000011E-2</v>
      </c>
      <c r="I38" s="71">
        <f t="shared" ref="I38" si="80">I$7*I37</f>
        <v>8.3333333333333343E-2</v>
      </c>
      <c r="J38" s="71">
        <f t="shared" ref="J38" si="81">J$7*J37</f>
        <v>3.3333333333333333E-2</v>
      </c>
      <c r="K38" s="72">
        <f t="shared" ref="K38" si="82">K$7*K37</f>
        <v>0.12</v>
      </c>
      <c r="L38" s="71">
        <f t="shared" ref="L38" si="83">L$7*L37</f>
        <v>0.2</v>
      </c>
      <c r="M38" s="150"/>
      <c r="N38" s="29"/>
    </row>
    <row r="39" spans="1:14" s="31" customFormat="1" ht="12.75" customHeight="1" x14ac:dyDescent="0.2">
      <c r="A39" s="64"/>
      <c r="B39" s="163"/>
      <c r="C39" s="160" t="s">
        <v>20</v>
      </c>
      <c r="D39" s="143"/>
      <c r="E39" s="39" t="s">
        <v>0</v>
      </c>
      <c r="F39" s="40">
        <v>2</v>
      </c>
      <c r="G39" s="40">
        <v>1</v>
      </c>
      <c r="H39" s="40">
        <v>90</v>
      </c>
      <c r="I39" s="40">
        <v>6</v>
      </c>
      <c r="J39" s="40">
        <v>1000</v>
      </c>
      <c r="K39" s="41">
        <v>3</v>
      </c>
      <c r="L39" s="40">
        <v>3</v>
      </c>
      <c r="M39" s="147">
        <f>SUM(F41:L41)</f>
        <v>0.69333333333333336</v>
      </c>
      <c r="N39" s="29"/>
    </row>
    <row r="40" spans="1:14" s="31" customFormat="1" ht="12.75" customHeight="1" x14ac:dyDescent="0.2">
      <c r="A40" s="64"/>
      <c r="B40" s="164"/>
      <c r="C40" s="161"/>
      <c r="D40" s="144"/>
      <c r="E40" s="42" t="s">
        <v>1</v>
      </c>
      <c r="F40" s="43">
        <f t="shared" ref="F40" si="84">IFERROR(IF(AND(F$9="HIGHER", F$8="LINEAR"), F39/MAX(F$12,F$15,F$18,F$21,F$24,F$27,F$30,F$33,F$36,F$39,F$42), IF(AND(F$9="HIGHER", F$8="RANGE"), F39/F$10, IF(AND(F$9="LOWER", F$8="LINEAR"), 1-F39/MAX(F$12,F$15,F$18,F$21,F$24,F$27,F$30,F$33,F$36,F$39,F$42), IF(AND(F$9="LOWER", F$8="RANGE"), F39/F$11)))),"")*$E$45</f>
        <v>0.5</v>
      </c>
      <c r="G40" s="43">
        <f t="shared" ref="G40" si="85">IFERROR(IF(AND(G$9="HIGHER", G$8="LINEAR"), G39/MAX(G$12,G$15,G$18,G$21,G$24,G$27,G$30,G$33,G$36,G$39,G$42), IF(AND(G$9="HIGHER", G$8="RANGE"), G39/G$10, IF(AND(G$9="LOWER", G$8="LINEAR"), 1-G39/MAX(G$12,G$15,G$18,G$21,G$24,G$27,G$30,G$33,G$36,G$39,G$42), IF(AND(G$9="LOWER", G$8="RANGE"), G39/G$11)))),"")*$E$45</f>
        <v>0.5</v>
      </c>
      <c r="H40" s="43">
        <f t="shared" ref="H40" si="86">IFERROR(IF(AND(H$9="HIGHER", H$8="LINEAR"), H39/MAX(H$12,H$15,H$18,H$21,H$24,H$27,H$30,H$33,H$36,H$39,H$42), IF(AND(H$9="HIGHER", H$8="RANGE"), H39/H$10, IF(AND(H$9="LOWER", H$8="LINEAR"), 1-H39/MAX(H$12,H$15,H$18,H$21,H$24,H$27,H$30,H$33,H$36,H$39,H$42), IF(AND(H$9="LOWER", H$8="RANGE"), H39/H$11)))),"")*$E$45</f>
        <v>0.9</v>
      </c>
      <c r="I40" s="43">
        <f t="shared" ref="I40" si="87">IFERROR(IF(AND(I$9="HIGHER", I$8="LINEAR"), I39/MAX(I$12,I$15,I$18,I$21,I$24,I$27,I$30,I$33,I$36,I$39,I$42), IF(AND(I$9="HIGHER", I$8="RANGE"), I39/I$10, IF(AND(I$9="LOWER", I$8="LINEAR"), 1-I39/MAX(I$12,I$15,I$18,I$21,I$24,I$27,I$30,I$33,I$36,I$39,I$42), IF(AND(I$9="LOWER", I$8="RANGE"), I39/I$11)))),"")*$E$45</f>
        <v>1</v>
      </c>
      <c r="J40" s="43">
        <f t="shared" ref="J40" si="88">IFERROR(IF(AND(J$9="HIGHER", J$8="LINEAR"), J39/MAX(J$12,J$15,J$18,J$21,J$24,J$27,J$30,J$33,J$36,J$39,J$42), IF(AND(J$9="HIGHER", J$8="RANGE"), J39/J$10, IF(AND(J$9="LOWER", J$8="LINEAR"), 1-J39/MAX(J$12,J$15,J$18,J$21,J$24,J$27,J$30,J$33,J$36,J$39,J$42), IF(AND(J$9="LOWER", J$8="RANGE"), J39/J$11)))),"")*$E$45</f>
        <v>0.33333333333333331</v>
      </c>
      <c r="K40" s="44">
        <f t="shared" ref="K40" si="89">IFERROR(IF(AND(K$9="HIGHER", K$8="LINEAR"), K39/MAX(K$12,K$15,K$18,K$21,K$24,K$27,K$30,K$33,K$36,K$39,K$42), IF(AND(K$9="HIGHER", K$8="RANGE"), K39/K$10, IF(AND(K$9="LOWER", K$8="LINEAR"), 1-K39/MAX(K$12,K$15,K$18,K$21,K$24,K$27,K$30,K$33,K$36,K$39,K$42), IF(AND(K$9="LOWER", K$8="RANGE"), K39/K$11)))),"")*$E$45</f>
        <v>0.6</v>
      </c>
      <c r="L40" s="43">
        <f t="shared" ref="L40" si="90">IFERROR(IF(AND(L$9="HIGHER", L$8="LINEAR"), L39/MAX(L$12,L$15,L$18,L$21,L$24,L$27,L$30,L$33,L$36,L$39,L$42), IF(AND(L$9="HIGHER", L$8="RANGE"), L39/L$10, IF(AND(L$9="LOWER", L$8="LINEAR"), 1-L39/MAX(L$12,L$15,L$18,L$21,L$24,L$27,L$30,L$33,L$36,L$39,L$42), IF(AND(L$9="LOWER", L$8="RANGE"), L39/L$11)))),"")*$E$45</f>
        <v>1</v>
      </c>
      <c r="M40" s="148"/>
      <c r="N40" s="29"/>
    </row>
    <row r="41" spans="1:14" s="31" customFormat="1" ht="12.75" customHeight="1" x14ac:dyDescent="0.2">
      <c r="A41" s="64"/>
      <c r="B41" s="165"/>
      <c r="C41" s="162"/>
      <c r="D41" s="145"/>
      <c r="E41" s="45" t="s">
        <v>2</v>
      </c>
      <c r="F41" s="46">
        <f t="shared" ref="F41" si="91">F$7*F40</f>
        <v>0.05</v>
      </c>
      <c r="G41" s="46">
        <f t="shared" ref="G41" si="92">G$7*G40</f>
        <v>0.1</v>
      </c>
      <c r="H41" s="46">
        <f t="shared" ref="H41" si="93">H$7*H40</f>
        <v>9.0000000000000011E-2</v>
      </c>
      <c r="I41" s="46">
        <f t="shared" ref="I41" si="94">I$7*I40</f>
        <v>0.1</v>
      </c>
      <c r="J41" s="46">
        <f t="shared" ref="J41" si="95">J$7*J40</f>
        <v>3.3333333333333333E-2</v>
      </c>
      <c r="K41" s="47">
        <f t="shared" ref="K41" si="96">K$7*K40</f>
        <v>0.12</v>
      </c>
      <c r="L41" s="46">
        <f t="shared" ref="L41" si="97">L$7*L40</f>
        <v>0.2</v>
      </c>
      <c r="M41" s="150"/>
      <c r="N41" s="29"/>
    </row>
    <row r="42" spans="1:14" s="31" customFormat="1" ht="12.75" customHeight="1" x14ac:dyDescent="0.2">
      <c r="A42" s="64"/>
      <c r="B42" s="166"/>
      <c r="C42" s="169" t="s">
        <v>21</v>
      </c>
      <c r="D42" s="140"/>
      <c r="E42" s="48" t="s">
        <v>0</v>
      </c>
      <c r="F42" s="73">
        <v>1</v>
      </c>
      <c r="G42" s="73">
        <v>1</v>
      </c>
      <c r="H42" s="73">
        <v>90</v>
      </c>
      <c r="I42" s="73">
        <v>4</v>
      </c>
      <c r="J42" s="73">
        <v>1000</v>
      </c>
      <c r="K42" s="74">
        <v>2</v>
      </c>
      <c r="L42" s="73">
        <v>3</v>
      </c>
      <c r="M42" s="147">
        <f>SUM(F44:L44)</f>
        <v>0.64500000000000002</v>
      </c>
      <c r="N42" s="29"/>
    </row>
    <row r="43" spans="1:14" s="31" customFormat="1" ht="12.75" customHeight="1" x14ac:dyDescent="0.2">
      <c r="A43" s="64"/>
      <c r="B43" s="167"/>
      <c r="C43" s="158"/>
      <c r="D43" s="141"/>
      <c r="E43" s="37" t="s">
        <v>1</v>
      </c>
      <c r="F43" s="69">
        <f t="shared" ref="F43" si="98">IFERROR(IF(AND(F$9="HIGHER", F$8="LINEAR"), F42/MAX(F$12,F$15,F$18,F$21,F$24,F$27,F$30,F$33,F$36,F$39,F$42), IF(AND(F$9="HIGHER", F$8="RANGE"), F42/F$10, IF(AND(F$9="LOWER", F$8="LINEAR"), 1-F42/MAX(F$12,F$15,F$18,F$21,F$24,F$27,F$30,F$33,F$36,F$39,F$42), IF(AND(F$9="LOWER", F$8="RANGE"), F42/F$11)))),"")*$E$45</f>
        <v>0.75</v>
      </c>
      <c r="G43" s="69">
        <f t="shared" ref="G43" si="99">IFERROR(IF(AND(G$9="HIGHER", G$8="LINEAR"), G42/MAX(G$12,G$15,G$18,G$21,G$24,G$27,G$30,G$33,G$36,G$39,G$42), IF(AND(G$9="HIGHER", G$8="RANGE"), G42/G$10, IF(AND(G$9="LOWER", G$8="LINEAR"), 1-G42/MAX(G$12,G$15,G$18,G$21,G$24,G$27,G$30,G$33,G$36,G$39,G$42), IF(AND(G$9="LOWER", G$8="RANGE"), G42/G$11)))),"")*$E$45</f>
        <v>0.5</v>
      </c>
      <c r="H43" s="69">
        <f t="shared" ref="H43" si="100">IFERROR(IF(AND(H$9="HIGHER", H$8="LINEAR"), H42/MAX(H$12,H$15,H$18,H$21,H$24,H$27,H$30,H$33,H$36,H$39,H$42), IF(AND(H$9="HIGHER", H$8="RANGE"), H42/H$10, IF(AND(H$9="LOWER", H$8="LINEAR"), 1-H42/MAX(H$12,H$15,H$18,H$21,H$24,H$27,H$30,H$33,H$36,H$39,H$42), IF(AND(H$9="LOWER", H$8="RANGE"), H42/H$11)))),"")*$E$45</f>
        <v>0.9</v>
      </c>
      <c r="I43" s="69">
        <f t="shared" ref="I43" si="101">IFERROR(IF(AND(I$9="HIGHER", I$8="LINEAR"), I42/MAX(I$12,I$15,I$18,I$21,I$24,I$27,I$30,I$33,I$36,I$39,I$42), IF(AND(I$9="HIGHER", I$8="RANGE"), I42/I$10, IF(AND(I$9="LOWER", I$8="LINEAR"), 1-I42/MAX(I$12,I$15,I$18,I$21,I$24,I$27,I$30,I$33,I$36,I$39,I$42), IF(AND(I$9="LOWER", I$8="RANGE"), I42/I$11)))),"")*$E$45</f>
        <v>0.66666666666666663</v>
      </c>
      <c r="J43" s="69">
        <f t="shared" ref="J43" si="102">IFERROR(IF(AND(J$9="HIGHER", J$8="LINEAR"), J42/MAX(J$12,J$15,J$18,J$21,J$24,J$27,J$30,J$33,J$36,J$39,J$42), IF(AND(J$9="HIGHER", J$8="RANGE"), J42/J$10, IF(AND(J$9="LOWER", J$8="LINEAR"), 1-J42/MAX(J$12,J$15,J$18,J$21,J$24,J$27,J$30,J$33,J$36,J$39,J$42), IF(AND(J$9="LOWER", J$8="RANGE"), J42/J$11)))),"")*$E$45</f>
        <v>0.33333333333333331</v>
      </c>
      <c r="K43" s="70">
        <f t="shared" ref="K43" si="103">IFERROR(IF(AND(K$9="HIGHER", K$8="LINEAR"), K42/MAX(K$12,K$15,K$18,K$21,K$24,K$27,K$30,K$33,K$36,K$39,K$42), IF(AND(K$9="HIGHER", K$8="RANGE"), K42/K$10, IF(AND(K$9="LOWER", K$8="LINEAR"), 1-K42/MAX(K$12,K$15,K$18,K$21,K$24,K$27,K$30,K$33,K$36,K$39,K$42), IF(AND(K$9="LOWER", K$8="RANGE"), K42/K$11)))),"")*$E$45</f>
        <v>0.4</v>
      </c>
      <c r="L43" s="69">
        <f t="shared" ref="L43" si="104">IFERROR(IF(AND(L$9="HIGHER", L$8="LINEAR"), L42/MAX(L$12,L$15,L$18,L$21,L$24,L$27,L$30,L$33,L$36,L$39,L$42), IF(AND(L$9="HIGHER", L$8="RANGE"), L42/L$10, IF(AND(L$9="LOWER", L$8="LINEAR"), 1-L42/MAX(L$12,L$15,L$18,L$21,L$24,L$27,L$30,L$33,L$36,L$39,L$42), IF(AND(L$9="LOWER", L$8="RANGE"), L42/L$11)))),"")*$E$45</f>
        <v>1</v>
      </c>
      <c r="M43" s="148"/>
      <c r="N43" s="29"/>
    </row>
    <row r="44" spans="1:14" s="31" customFormat="1" ht="12.75" customHeight="1" thickBot="1" x14ac:dyDescent="0.25">
      <c r="A44" s="64"/>
      <c r="B44" s="168"/>
      <c r="C44" s="170"/>
      <c r="D44" s="146"/>
      <c r="E44" s="49" t="s">
        <v>2</v>
      </c>
      <c r="F44" s="75">
        <f t="shared" ref="F44" si="105">F$7*F43</f>
        <v>7.5000000000000011E-2</v>
      </c>
      <c r="G44" s="75">
        <f t="shared" ref="G44" si="106">G$7*G43</f>
        <v>0.1</v>
      </c>
      <c r="H44" s="75">
        <f t="shared" ref="H44" si="107">H$7*H43</f>
        <v>9.0000000000000011E-2</v>
      </c>
      <c r="I44" s="75">
        <f t="shared" ref="I44" si="108">I$7*I43</f>
        <v>6.6666666666666666E-2</v>
      </c>
      <c r="J44" s="75">
        <f t="shared" ref="J44" si="109">J$7*J43</f>
        <v>3.3333333333333333E-2</v>
      </c>
      <c r="K44" s="76">
        <f t="shared" ref="K44" si="110">K$7*K43</f>
        <v>8.0000000000000016E-2</v>
      </c>
      <c r="L44" s="75">
        <f t="shared" ref="L44" si="111">L$7*L43</f>
        <v>0.2</v>
      </c>
      <c r="M44" s="149"/>
      <c r="N44" s="29"/>
    </row>
    <row r="45" spans="1:14" s="31" customFormat="1" ht="12" hidden="1" x14ac:dyDescent="0.2">
      <c r="A45" s="64"/>
      <c r="B45" s="50"/>
      <c r="C45" s="50"/>
      <c r="D45" s="50"/>
      <c r="E45" s="51">
        <f>IF(E4="This model is a free Pueo solution to guide objective decision making. ", 1,0)</f>
        <v>1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/>
      <c r="N45" s="29"/>
    </row>
    <row r="46" spans="1:14" s="31" customFormat="1" ht="12" hidden="1" x14ac:dyDescent="0.2">
      <c r="A46" s="64"/>
      <c r="B46" s="50"/>
      <c r="C46" s="50"/>
      <c r="D46" s="50"/>
      <c r="E46" s="104">
        <f>SUM(F7:L7)</f>
        <v>1</v>
      </c>
      <c r="F46" s="52">
        <v>1</v>
      </c>
      <c r="G46" s="52">
        <v>1</v>
      </c>
      <c r="H46" s="52">
        <v>1</v>
      </c>
      <c r="I46" s="52">
        <v>1</v>
      </c>
      <c r="J46" s="52">
        <v>1</v>
      </c>
      <c r="K46" s="52">
        <v>1</v>
      </c>
      <c r="L46" s="52">
        <v>1</v>
      </c>
      <c r="M46" s="52"/>
      <c r="N46" s="29"/>
    </row>
    <row r="47" spans="1:14" s="31" customFormat="1" ht="12.75" thickBot="1" x14ac:dyDescent="0.25">
      <c r="A47" s="66"/>
      <c r="B47" s="53"/>
      <c r="C47" s="53"/>
      <c r="D47" s="53"/>
      <c r="E47" s="54"/>
      <c r="F47" s="55"/>
      <c r="G47" s="55"/>
      <c r="H47" s="55"/>
      <c r="I47" s="55"/>
      <c r="J47" s="55"/>
      <c r="K47" s="55"/>
      <c r="L47" s="55"/>
      <c r="M47" s="55"/>
      <c r="N47" s="56"/>
    </row>
    <row r="48" spans="1:14" s="31" customFormat="1" ht="12" x14ac:dyDescent="0.2">
      <c r="A48" s="30"/>
      <c r="B48" s="30"/>
      <c r="C48" s="30"/>
      <c r="D48" s="30"/>
      <c r="E48" s="57"/>
      <c r="F48" s="58"/>
      <c r="G48" s="58"/>
      <c r="H48" s="58"/>
      <c r="I48" s="58"/>
      <c r="J48" s="58"/>
      <c r="K48" s="58"/>
      <c r="L48" s="58"/>
      <c r="M48" s="58"/>
      <c r="N48" s="30"/>
    </row>
    <row r="49" spans="1:14" s="31" customFormat="1" ht="12" x14ac:dyDescent="0.2">
      <c r="A49" s="30"/>
      <c r="B49" s="30"/>
      <c r="C49" s="30"/>
      <c r="D49" s="30"/>
      <c r="E49" s="57"/>
      <c r="F49" s="58"/>
      <c r="G49" s="58"/>
      <c r="H49" s="58"/>
      <c r="I49" s="58"/>
      <c r="J49" s="58"/>
      <c r="K49" s="58"/>
      <c r="L49" s="58"/>
      <c r="M49" s="58"/>
      <c r="N49" s="30"/>
    </row>
    <row r="50" spans="1:14" s="31" customFormat="1" ht="12" x14ac:dyDescent="0.2">
      <c r="A50" s="30"/>
      <c r="B50" s="30"/>
      <c r="C50" s="30"/>
      <c r="D50" s="30"/>
      <c r="E50" s="57"/>
      <c r="F50" s="58"/>
      <c r="G50" s="58"/>
      <c r="H50" s="58"/>
      <c r="I50" s="58"/>
      <c r="J50" s="58"/>
      <c r="K50" s="58"/>
      <c r="L50" s="58"/>
      <c r="M50" s="58"/>
      <c r="N50" s="30"/>
    </row>
    <row r="51" spans="1:14" s="31" customFormat="1" ht="12" x14ac:dyDescent="0.2">
      <c r="A51" s="30"/>
      <c r="B51" s="30"/>
      <c r="C51" s="30"/>
      <c r="D51" s="30"/>
      <c r="E51" s="57"/>
      <c r="F51" s="58"/>
      <c r="G51" s="58"/>
      <c r="H51" s="58"/>
      <c r="I51" s="58"/>
      <c r="J51" s="58"/>
      <c r="K51" s="58"/>
      <c r="L51" s="58"/>
      <c r="M51" s="58"/>
      <c r="N51" s="30"/>
    </row>
    <row r="52" spans="1:14" s="31" customFormat="1" ht="12" x14ac:dyDescent="0.2">
      <c r="A52" s="30"/>
      <c r="B52" s="30"/>
      <c r="C52" s="30"/>
      <c r="D52" s="30"/>
      <c r="E52" s="57"/>
      <c r="F52" s="58"/>
      <c r="G52" s="58"/>
      <c r="H52" s="58"/>
      <c r="I52" s="58"/>
      <c r="J52" s="58"/>
      <c r="K52" s="58"/>
      <c r="L52" s="58"/>
      <c r="M52" s="58"/>
      <c r="N52" s="30"/>
    </row>
    <row r="53" spans="1:14" s="31" customFormat="1" ht="12" x14ac:dyDescent="0.2">
      <c r="A53" s="30"/>
      <c r="B53" s="30"/>
      <c r="C53" s="30"/>
      <c r="D53" s="30"/>
      <c r="E53" s="57"/>
      <c r="F53" s="58"/>
      <c r="G53" s="58"/>
      <c r="H53" s="58"/>
      <c r="I53" s="58"/>
      <c r="J53" s="58"/>
      <c r="K53" s="58"/>
      <c r="L53" s="58"/>
      <c r="M53" s="58"/>
      <c r="N53" s="30"/>
    </row>
    <row r="54" spans="1:14" s="31" customFormat="1" ht="12" x14ac:dyDescent="0.2">
      <c r="A54" s="30"/>
      <c r="B54" s="30"/>
      <c r="C54" s="30"/>
      <c r="D54" s="30"/>
      <c r="E54" s="57"/>
      <c r="F54" s="58"/>
      <c r="G54" s="58"/>
      <c r="H54" s="58"/>
      <c r="I54" s="58"/>
      <c r="J54" s="58"/>
      <c r="K54" s="58"/>
      <c r="L54" s="58"/>
      <c r="M54" s="58"/>
      <c r="N54" s="30"/>
    </row>
    <row r="55" spans="1:14" s="31" customFormat="1" ht="12" x14ac:dyDescent="0.2">
      <c r="A55" s="30"/>
      <c r="B55" s="30"/>
      <c r="C55" s="30"/>
      <c r="D55" s="30"/>
      <c r="E55" s="57"/>
      <c r="F55" s="58"/>
      <c r="G55" s="58"/>
      <c r="H55" s="58"/>
      <c r="I55" s="58"/>
      <c r="J55" s="58"/>
      <c r="K55" s="58"/>
      <c r="L55" s="58"/>
      <c r="M55" s="58"/>
      <c r="N55" s="30"/>
    </row>
    <row r="56" spans="1:14" s="31" customFormat="1" ht="12" x14ac:dyDescent="0.2">
      <c r="A56" s="30"/>
      <c r="B56" s="30"/>
      <c r="C56" s="30"/>
      <c r="D56" s="30"/>
      <c r="E56" s="57"/>
      <c r="F56" s="58"/>
      <c r="G56" s="58"/>
      <c r="H56" s="58"/>
      <c r="I56" s="58"/>
      <c r="J56" s="58"/>
      <c r="K56" s="58"/>
      <c r="L56" s="58"/>
      <c r="M56" s="58"/>
      <c r="N56" s="30"/>
    </row>
    <row r="57" spans="1:14" s="31" customFormat="1" ht="12" x14ac:dyDescent="0.2">
      <c r="A57" s="30"/>
      <c r="B57" s="30"/>
      <c r="C57" s="30"/>
      <c r="D57" s="30"/>
      <c r="E57" s="57"/>
      <c r="F57" s="58"/>
      <c r="G57" s="58"/>
      <c r="H57" s="58"/>
      <c r="I57" s="58"/>
      <c r="J57" s="58"/>
      <c r="K57" s="58"/>
      <c r="L57" s="58"/>
      <c r="M57" s="58"/>
      <c r="N57" s="30"/>
    </row>
    <row r="58" spans="1:14" s="31" customFormat="1" ht="12" x14ac:dyDescent="0.2">
      <c r="A58" s="30"/>
      <c r="B58" s="30"/>
      <c r="C58" s="30"/>
      <c r="D58" s="30"/>
      <c r="E58" s="57"/>
      <c r="F58" s="58"/>
      <c r="G58" s="58"/>
      <c r="H58" s="58"/>
      <c r="I58" s="58"/>
      <c r="J58" s="58"/>
      <c r="K58" s="58"/>
      <c r="L58" s="58"/>
      <c r="M58" s="58"/>
      <c r="N58" s="30"/>
    </row>
    <row r="59" spans="1:14" s="31" customFormat="1" ht="12" x14ac:dyDescent="0.2">
      <c r="A59" s="30"/>
      <c r="B59" s="30"/>
      <c r="C59" s="30"/>
      <c r="D59" s="30"/>
      <c r="E59" s="57"/>
      <c r="F59" s="58"/>
      <c r="G59" s="58"/>
      <c r="H59" s="58"/>
      <c r="I59" s="58"/>
      <c r="J59" s="58"/>
      <c r="K59" s="58"/>
      <c r="L59" s="58"/>
      <c r="M59" s="58"/>
      <c r="N59" s="30"/>
    </row>
    <row r="60" spans="1:14" s="31" customFormat="1" ht="12" x14ac:dyDescent="0.2">
      <c r="A60" s="30"/>
      <c r="B60" s="30"/>
      <c r="C60" s="30"/>
      <c r="D60" s="30"/>
      <c r="E60" s="57"/>
      <c r="F60" s="58"/>
      <c r="G60" s="58"/>
      <c r="H60" s="58"/>
      <c r="I60" s="58"/>
      <c r="J60" s="58"/>
      <c r="K60" s="58"/>
      <c r="L60" s="58"/>
      <c r="M60" s="58"/>
      <c r="N60" s="30"/>
    </row>
    <row r="61" spans="1:14" s="31" customFormat="1" ht="12" x14ac:dyDescent="0.2">
      <c r="A61" s="30"/>
      <c r="B61" s="30"/>
      <c r="C61" s="30"/>
      <c r="D61" s="30"/>
      <c r="E61" s="57"/>
      <c r="F61" s="58"/>
      <c r="G61" s="58"/>
      <c r="H61" s="58"/>
      <c r="I61" s="58"/>
      <c r="J61" s="58"/>
      <c r="K61" s="58"/>
      <c r="L61" s="58"/>
      <c r="M61" s="58"/>
      <c r="N61" s="30"/>
    </row>
    <row r="62" spans="1:14" s="31" customFormat="1" ht="12" x14ac:dyDescent="0.2">
      <c r="A62" s="30"/>
      <c r="B62" s="30"/>
      <c r="C62" s="30"/>
      <c r="D62" s="30"/>
      <c r="E62" s="57"/>
      <c r="F62" s="58"/>
      <c r="G62" s="58"/>
      <c r="H62" s="58"/>
      <c r="I62" s="58"/>
      <c r="J62" s="58"/>
      <c r="K62" s="58"/>
      <c r="L62" s="58"/>
      <c r="M62" s="58"/>
      <c r="N62" s="30"/>
    </row>
    <row r="63" spans="1:14" s="31" customFormat="1" ht="12" x14ac:dyDescent="0.2">
      <c r="A63" s="30"/>
      <c r="B63" s="30"/>
      <c r="C63" s="30"/>
      <c r="D63" s="30"/>
      <c r="E63" s="57"/>
      <c r="F63" s="58"/>
      <c r="G63" s="58"/>
      <c r="H63" s="58"/>
      <c r="I63" s="58"/>
      <c r="J63" s="58"/>
      <c r="K63" s="58"/>
      <c r="L63" s="58"/>
      <c r="M63" s="58"/>
      <c r="N63" s="30"/>
    </row>
    <row r="64" spans="1:14" s="31" customFormat="1" ht="12" x14ac:dyDescent="0.2">
      <c r="A64" s="30"/>
      <c r="B64" s="30"/>
      <c r="C64" s="30"/>
      <c r="D64" s="30"/>
      <c r="E64" s="57"/>
      <c r="F64" s="58"/>
      <c r="G64" s="58"/>
      <c r="H64" s="58"/>
      <c r="I64" s="58"/>
      <c r="J64" s="58"/>
      <c r="K64" s="58"/>
      <c r="L64" s="58"/>
      <c r="M64" s="58"/>
      <c r="N64" s="30"/>
    </row>
    <row r="65" spans="1:14" s="31" customFormat="1" ht="12" x14ac:dyDescent="0.2">
      <c r="A65" s="30"/>
      <c r="B65" s="30"/>
      <c r="C65" s="30"/>
      <c r="D65" s="30"/>
      <c r="E65" s="57"/>
      <c r="F65" s="58"/>
      <c r="G65" s="58"/>
      <c r="H65" s="58"/>
      <c r="I65" s="58"/>
      <c r="J65" s="58"/>
      <c r="K65" s="58"/>
      <c r="L65" s="58"/>
      <c r="M65" s="58"/>
      <c r="N65" s="30"/>
    </row>
    <row r="66" spans="1:14" s="31" customFormat="1" ht="12" x14ac:dyDescent="0.2">
      <c r="A66" s="30"/>
      <c r="B66" s="30"/>
      <c r="C66" s="30"/>
      <c r="D66" s="30"/>
      <c r="E66" s="57"/>
      <c r="F66" s="58"/>
      <c r="G66" s="58"/>
      <c r="H66" s="58"/>
      <c r="I66" s="58"/>
      <c r="J66" s="58"/>
      <c r="K66" s="58"/>
      <c r="L66" s="58"/>
      <c r="M66" s="58"/>
      <c r="N66" s="30"/>
    </row>
    <row r="67" spans="1:14" s="31" customFormat="1" ht="12" x14ac:dyDescent="0.2">
      <c r="A67" s="30"/>
      <c r="B67" s="30"/>
      <c r="C67" s="30"/>
      <c r="D67" s="30"/>
      <c r="E67" s="57"/>
      <c r="F67" s="58"/>
      <c r="G67" s="58"/>
      <c r="H67" s="58"/>
      <c r="I67" s="58"/>
      <c r="J67" s="58"/>
      <c r="K67" s="58"/>
      <c r="L67" s="58"/>
      <c r="M67" s="58"/>
      <c r="N67" s="30"/>
    </row>
    <row r="68" spans="1:14" s="31" customFormat="1" ht="12" x14ac:dyDescent="0.2">
      <c r="A68" s="30"/>
      <c r="B68" s="30"/>
      <c r="C68" s="30"/>
      <c r="D68" s="30"/>
      <c r="E68" s="57"/>
      <c r="F68" s="58"/>
      <c r="G68" s="58"/>
      <c r="H68" s="58"/>
      <c r="I68" s="58"/>
      <c r="J68" s="58"/>
      <c r="K68" s="58"/>
      <c r="L68" s="58"/>
      <c r="M68" s="58"/>
      <c r="N68" s="30"/>
    </row>
    <row r="69" spans="1:14" s="31" customFormat="1" ht="12" x14ac:dyDescent="0.2">
      <c r="A69" s="30"/>
      <c r="B69" s="30"/>
      <c r="C69" s="30"/>
      <c r="D69" s="30"/>
      <c r="E69" s="57"/>
      <c r="F69" s="58"/>
      <c r="G69" s="58"/>
      <c r="H69" s="58"/>
      <c r="I69" s="58"/>
      <c r="J69" s="58"/>
      <c r="K69" s="58"/>
      <c r="L69" s="58"/>
      <c r="M69" s="58"/>
      <c r="N69" s="30"/>
    </row>
    <row r="70" spans="1:14" s="31" customFormat="1" ht="12" x14ac:dyDescent="0.2">
      <c r="A70" s="30"/>
      <c r="B70" s="30"/>
      <c r="C70" s="30"/>
      <c r="D70" s="30"/>
      <c r="E70" s="57"/>
      <c r="F70" s="58"/>
      <c r="G70" s="58"/>
      <c r="H70" s="58"/>
      <c r="I70" s="58"/>
      <c r="J70" s="58"/>
      <c r="K70" s="58"/>
      <c r="L70" s="58"/>
      <c r="M70" s="58"/>
      <c r="N70" s="30"/>
    </row>
    <row r="71" spans="1:14" s="31" customFormat="1" ht="12" x14ac:dyDescent="0.2">
      <c r="A71" s="30"/>
      <c r="B71" s="30"/>
      <c r="C71" s="30"/>
      <c r="D71" s="30"/>
      <c r="E71" s="57"/>
      <c r="F71" s="58"/>
      <c r="G71" s="58"/>
      <c r="H71" s="58"/>
      <c r="I71" s="58"/>
      <c r="J71" s="58"/>
      <c r="K71" s="58"/>
      <c r="L71" s="58"/>
      <c r="M71" s="58"/>
      <c r="N71" s="30"/>
    </row>
    <row r="72" spans="1:14" x14ac:dyDescent="0.2">
      <c r="B72" s="7"/>
      <c r="C72" s="7"/>
      <c r="D72" s="7"/>
      <c r="E72" s="59"/>
      <c r="F72" s="60"/>
      <c r="G72" s="60"/>
      <c r="H72" s="60"/>
      <c r="I72" s="60"/>
      <c r="J72" s="60"/>
      <c r="K72" s="60"/>
      <c r="L72" s="60"/>
      <c r="M72" s="60"/>
      <c r="N72" s="7"/>
    </row>
    <row r="73" spans="1:14" x14ac:dyDescent="0.2">
      <c r="B73" s="7"/>
      <c r="C73" s="7"/>
      <c r="D73" s="7"/>
      <c r="E73" s="59"/>
      <c r="F73" s="60"/>
      <c r="G73" s="60"/>
      <c r="H73" s="60"/>
      <c r="I73" s="60"/>
      <c r="J73" s="60"/>
      <c r="K73" s="60"/>
      <c r="L73" s="60"/>
      <c r="M73" s="60"/>
      <c r="N73" s="7"/>
    </row>
    <row r="74" spans="1:14" x14ac:dyDescent="0.2">
      <c r="B74" s="7"/>
      <c r="C74" s="7"/>
      <c r="D74" s="7"/>
      <c r="E74" s="59"/>
      <c r="F74" s="60"/>
      <c r="G74" s="60"/>
      <c r="H74" s="60"/>
      <c r="I74" s="60"/>
      <c r="J74" s="60"/>
      <c r="K74" s="60"/>
      <c r="L74" s="60"/>
      <c r="M74" s="60"/>
      <c r="N74" s="7"/>
    </row>
    <row r="75" spans="1:14" x14ac:dyDescent="0.2">
      <c r="B75" s="7"/>
      <c r="C75" s="7"/>
      <c r="D75" s="7"/>
      <c r="E75" s="59"/>
      <c r="F75" s="60"/>
      <c r="G75" s="60"/>
      <c r="H75" s="60"/>
      <c r="I75" s="60"/>
      <c r="J75" s="60"/>
      <c r="K75" s="60"/>
      <c r="L75" s="60"/>
      <c r="M75" s="60"/>
      <c r="N75" s="7"/>
    </row>
    <row r="76" spans="1:14" x14ac:dyDescent="0.2">
      <c r="B76" s="7"/>
      <c r="C76" s="7"/>
      <c r="D76" s="7"/>
      <c r="E76" s="59"/>
      <c r="F76" s="60"/>
      <c r="G76" s="60"/>
      <c r="H76" s="60"/>
      <c r="I76" s="60"/>
      <c r="J76" s="60"/>
      <c r="K76" s="60"/>
      <c r="L76" s="60"/>
      <c r="M76" s="60"/>
      <c r="N76" s="7"/>
    </row>
    <row r="77" spans="1:14" x14ac:dyDescent="0.2">
      <c r="B77" s="7"/>
      <c r="C77" s="7"/>
      <c r="D77" s="7"/>
      <c r="E77" s="59"/>
      <c r="F77" s="60"/>
      <c r="G77" s="60"/>
      <c r="H77" s="60"/>
      <c r="I77" s="60"/>
      <c r="J77" s="60"/>
      <c r="K77" s="60"/>
      <c r="L77" s="60"/>
      <c r="M77" s="60"/>
      <c r="N77" s="7"/>
    </row>
    <row r="78" spans="1:14" x14ac:dyDescent="0.2">
      <c r="B78" s="7"/>
      <c r="C78" s="7"/>
      <c r="D78" s="7"/>
      <c r="E78" s="59"/>
      <c r="F78" s="60"/>
      <c r="G78" s="60"/>
      <c r="H78" s="60"/>
      <c r="I78" s="60"/>
      <c r="J78" s="60"/>
      <c r="K78" s="60"/>
      <c r="L78" s="60"/>
      <c r="M78" s="60"/>
      <c r="N78" s="7"/>
    </row>
    <row r="79" spans="1:14" x14ac:dyDescent="0.2">
      <c r="B79" s="7"/>
      <c r="C79" s="7"/>
      <c r="D79" s="7"/>
      <c r="E79" s="59"/>
      <c r="F79" s="60"/>
      <c r="G79" s="60"/>
      <c r="H79" s="60"/>
      <c r="I79" s="60"/>
      <c r="J79" s="60"/>
      <c r="K79" s="60"/>
      <c r="L79" s="60"/>
      <c r="M79" s="60"/>
      <c r="N79" s="7"/>
    </row>
    <row r="80" spans="1:14" x14ac:dyDescent="0.2">
      <c r="B80" s="7"/>
      <c r="C80" s="7"/>
      <c r="D80" s="7"/>
      <c r="E80" s="59"/>
      <c r="F80" s="60"/>
      <c r="G80" s="60"/>
      <c r="H80" s="60"/>
      <c r="I80" s="60"/>
      <c r="J80" s="60"/>
      <c r="K80" s="60"/>
      <c r="L80" s="60"/>
      <c r="M80" s="60"/>
      <c r="N80" s="7"/>
    </row>
    <row r="81" spans="2:14" x14ac:dyDescent="0.2">
      <c r="B81" s="7"/>
      <c r="C81" s="7"/>
      <c r="D81" s="7"/>
      <c r="E81" s="59"/>
      <c r="F81" s="60"/>
      <c r="G81" s="60"/>
      <c r="H81" s="60"/>
      <c r="I81" s="60"/>
      <c r="J81" s="60"/>
      <c r="K81" s="60"/>
      <c r="L81" s="60"/>
      <c r="M81" s="60"/>
      <c r="N81" s="7"/>
    </row>
    <row r="82" spans="2:14" x14ac:dyDescent="0.2">
      <c r="B82" s="7"/>
      <c r="C82" s="7"/>
      <c r="D82" s="7"/>
      <c r="E82" s="59"/>
      <c r="F82" s="60"/>
      <c r="G82" s="60"/>
      <c r="H82" s="60"/>
      <c r="I82" s="60"/>
      <c r="J82" s="60"/>
      <c r="K82" s="60"/>
      <c r="L82" s="60"/>
      <c r="M82" s="60"/>
      <c r="N82" s="7"/>
    </row>
    <row r="83" spans="2:14" x14ac:dyDescent="0.2">
      <c r="B83" s="7"/>
      <c r="C83" s="7"/>
      <c r="D83" s="7"/>
      <c r="E83" s="59"/>
      <c r="F83" s="60"/>
      <c r="G83" s="60"/>
      <c r="H83" s="60"/>
      <c r="I83" s="60"/>
      <c r="J83" s="60"/>
      <c r="K83" s="60"/>
      <c r="L83" s="60"/>
      <c r="M83" s="60"/>
      <c r="N83" s="7"/>
    </row>
    <row r="84" spans="2:14" x14ac:dyDescent="0.2">
      <c r="B84" s="7"/>
      <c r="C84" s="7"/>
      <c r="D84" s="7"/>
      <c r="E84" s="59"/>
      <c r="F84" s="60"/>
      <c r="G84" s="60"/>
      <c r="H84" s="60"/>
      <c r="I84" s="60"/>
      <c r="J84" s="60"/>
      <c r="K84" s="60"/>
      <c r="L84" s="60"/>
      <c r="M84" s="60"/>
      <c r="N84" s="7"/>
    </row>
    <row r="85" spans="2:14" x14ac:dyDescent="0.2">
      <c r="B85" s="7"/>
      <c r="C85" s="7"/>
      <c r="D85" s="7"/>
      <c r="E85" s="59"/>
      <c r="F85" s="60"/>
      <c r="G85" s="60"/>
      <c r="H85" s="60"/>
      <c r="I85" s="60"/>
      <c r="J85" s="60"/>
      <c r="K85" s="60"/>
      <c r="L85" s="60"/>
      <c r="M85" s="60"/>
      <c r="N85" s="7"/>
    </row>
    <row r="86" spans="2:14" x14ac:dyDescent="0.2">
      <c r="B86" s="7"/>
      <c r="C86" s="7"/>
      <c r="D86" s="7"/>
      <c r="E86" s="59"/>
      <c r="F86" s="60"/>
      <c r="G86" s="60"/>
      <c r="H86" s="60"/>
      <c r="I86" s="60"/>
      <c r="J86" s="60"/>
      <c r="K86" s="60"/>
      <c r="L86" s="60"/>
      <c r="M86" s="60"/>
      <c r="N86" s="7"/>
    </row>
    <row r="87" spans="2:14" x14ac:dyDescent="0.2">
      <c r="B87" s="7"/>
      <c r="C87" s="7"/>
      <c r="D87" s="7"/>
      <c r="E87" s="59"/>
      <c r="F87" s="60"/>
      <c r="G87" s="60"/>
      <c r="H87" s="60"/>
      <c r="I87" s="60"/>
      <c r="J87" s="60"/>
      <c r="K87" s="60"/>
      <c r="L87" s="60"/>
      <c r="M87" s="60"/>
      <c r="N87" s="7"/>
    </row>
    <row r="88" spans="2:14" x14ac:dyDescent="0.2">
      <c r="B88" s="7"/>
      <c r="C88" s="7"/>
      <c r="D88" s="7"/>
      <c r="E88" s="59"/>
      <c r="F88" s="60"/>
      <c r="G88" s="60"/>
      <c r="H88" s="60"/>
      <c r="I88" s="60"/>
      <c r="J88" s="60"/>
      <c r="K88" s="60"/>
      <c r="L88" s="60"/>
      <c r="M88" s="60"/>
      <c r="N88" s="7"/>
    </row>
    <row r="89" spans="2:14" x14ac:dyDescent="0.2">
      <c r="B89" s="7"/>
      <c r="C89" s="7"/>
      <c r="D89" s="7"/>
      <c r="E89" s="59"/>
      <c r="F89" s="60"/>
      <c r="G89" s="60"/>
      <c r="H89" s="60"/>
      <c r="I89" s="60"/>
      <c r="J89" s="60"/>
      <c r="K89" s="60"/>
      <c r="L89" s="60"/>
      <c r="M89" s="60"/>
      <c r="N89" s="7"/>
    </row>
    <row r="90" spans="2:14" x14ac:dyDescent="0.2">
      <c r="B90" s="7"/>
      <c r="C90" s="7"/>
      <c r="D90" s="7"/>
      <c r="E90" s="59"/>
      <c r="F90" s="60"/>
      <c r="G90" s="60"/>
      <c r="H90" s="60"/>
      <c r="I90" s="60"/>
      <c r="J90" s="60"/>
      <c r="K90" s="60"/>
      <c r="L90" s="60"/>
      <c r="M90" s="60"/>
      <c r="N90" s="7"/>
    </row>
    <row r="91" spans="2:14" x14ac:dyDescent="0.2">
      <c r="B91" s="7"/>
      <c r="C91" s="7"/>
      <c r="D91" s="7"/>
      <c r="E91" s="59"/>
      <c r="F91" s="60"/>
      <c r="G91" s="60"/>
      <c r="H91" s="60"/>
      <c r="I91" s="60"/>
      <c r="J91" s="60"/>
      <c r="K91" s="60"/>
      <c r="L91" s="60"/>
      <c r="M91" s="60"/>
      <c r="N91" s="7"/>
    </row>
    <row r="92" spans="2:14" x14ac:dyDescent="0.2">
      <c r="B92" s="7"/>
      <c r="C92" s="7"/>
      <c r="D92" s="7"/>
      <c r="E92" s="59"/>
      <c r="F92" s="60"/>
      <c r="G92" s="60"/>
      <c r="H92" s="60"/>
      <c r="I92" s="60"/>
      <c r="J92" s="60"/>
      <c r="K92" s="60"/>
      <c r="L92" s="60"/>
      <c r="M92" s="60"/>
      <c r="N92" s="7"/>
    </row>
    <row r="93" spans="2:14" x14ac:dyDescent="0.2">
      <c r="B93" s="7"/>
      <c r="C93" s="7"/>
      <c r="D93" s="7"/>
      <c r="E93" s="59"/>
      <c r="F93" s="60"/>
      <c r="G93" s="60"/>
      <c r="H93" s="60"/>
      <c r="I93" s="60"/>
      <c r="J93" s="60"/>
      <c r="K93" s="60"/>
      <c r="L93" s="60"/>
      <c r="M93" s="60"/>
      <c r="N93" s="7"/>
    </row>
    <row r="94" spans="2:14" x14ac:dyDescent="0.2">
      <c r="B94" s="7"/>
      <c r="C94" s="7"/>
      <c r="D94" s="7"/>
      <c r="E94" s="59"/>
      <c r="F94" s="60"/>
      <c r="G94" s="60"/>
      <c r="H94" s="60"/>
      <c r="I94" s="60"/>
      <c r="J94" s="60"/>
      <c r="K94" s="60"/>
      <c r="L94" s="60"/>
      <c r="M94" s="60"/>
      <c r="N94" s="7"/>
    </row>
    <row r="95" spans="2:14" x14ac:dyDescent="0.2">
      <c r="B95" s="7"/>
      <c r="C95" s="7"/>
      <c r="D95" s="7"/>
      <c r="E95" s="59"/>
      <c r="F95" s="60"/>
      <c r="G95" s="60"/>
      <c r="H95" s="60"/>
      <c r="I95" s="60"/>
      <c r="J95" s="60"/>
      <c r="K95" s="60"/>
      <c r="L95" s="60"/>
      <c r="M95" s="60"/>
      <c r="N95" s="7"/>
    </row>
    <row r="96" spans="2:14" x14ac:dyDescent="0.2">
      <c r="B96" s="7"/>
      <c r="C96" s="7"/>
      <c r="D96" s="7"/>
      <c r="E96" s="59"/>
      <c r="F96" s="60"/>
      <c r="G96" s="60"/>
      <c r="H96" s="60"/>
      <c r="I96" s="60"/>
      <c r="J96" s="60"/>
      <c r="K96" s="60"/>
      <c r="L96" s="60"/>
      <c r="M96" s="60"/>
      <c r="N96" s="7"/>
    </row>
    <row r="97" spans="2:14" x14ac:dyDescent="0.2">
      <c r="B97" s="7"/>
      <c r="C97" s="7"/>
      <c r="D97" s="7"/>
      <c r="E97" s="59"/>
      <c r="F97" s="60"/>
      <c r="G97" s="60"/>
      <c r="H97" s="60"/>
      <c r="I97" s="60"/>
      <c r="J97" s="60"/>
      <c r="K97" s="60"/>
      <c r="L97" s="60"/>
      <c r="M97" s="60"/>
      <c r="N97" s="7"/>
    </row>
    <row r="98" spans="2:14" x14ac:dyDescent="0.2">
      <c r="B98" s="7"/>
      <c r="C98" s="7"/>
      <c r="D98" s="7"/>
      <c r="E98" s="59"/>
      <c r="F98" s="60"/>
      <c r="G98" s="60"/>
      <c r="H98" s="60"/>
      <c r="I98" s="60"/>
      <c r="J98" s="60"/>
      <c r="K98" s="60"/>
      <c r="L98" s="60"/>
      <c r="M98" s="60"/>
      <c r="N98" s="7"/>
    </row>
    <row r="99" spans="2:14" x14ac:dyDescent="0.2">
      <c r="B99" s="7"/>
      <c r="C99" s="7"/>
      <c r="D99" s="7"/>
      <c r="E99" s="59"/>
      <c r="F99" s="60"/>
      <c r="G99" s="60"/>
      <c r="H99" s="60"/>
      <c r="I99" s="60"/>
      <c r="J99" s="60"/>
      <c r="K99" s="60"/>
      <c r="L99" s="60"/>
      <c r="M99" s="60"/>
      <c r="N99" s="7"/>
    </row>
    <row r="100" spans="2:14" x14ac:dyDescent="0.2">
      <c r="B100" s="7"/>
      <c r="C100" s="7"/>
      <c r="D100" s="7"/>
      <c r="E100" s="59"/>
      <c r="F100" s="60"/>
      <c r="G100" s="60"/>
      <c r="H100" s="60"/>
      <c r="I100" s="60"/>
      <c r="J100" s="60"/>
      <c r="K100" s="60"/>
      <c r="L100" s="60"/>
      <c r="M100" s="60"/>
      <c r="N100" s="7"/>
    </row>
    <row r="101" spans="2:14" x14ac:dyDescent="0.2">
      <c r="B101" s="7"/>
      <c r="C101" s="7"/>
      <c r="D101" s="7"/>
      <c r="E101" s="59"/>
      <c r="F101" s="60"/>
      <c r="G101" s="60"/>
      <c r="H101" s="60"/>
      <c r="I101" s="60"/>
      <c r="J101" s="60"/>
      <c r="K101" s="60"/>
      <c r="L101" s="60"/>
      <c r="M101" s="60"/>
      <c r="N101" s="7"/>
    </row>
    <row r="102" spans="2:14" x14ac:dyDescent="0.2">
      <c r="B102" s="7"/>
      <c r="C102" s="7"/>
      <c r="D102" s="7"/>
      <c r="E102" s="59"/>
      <c r="F102" s="60"/>
      <c r="G102" s="60"/>
      <c r="H102" s="60"/>
      <c r="I102" s="60"/>
      <c r="J102" s="60"/>
      <c r="K102" s="60"/>
      <c r="L102" s="60"/>
      <c r="M102" s="60"/>
      <c r="N102" s="7"/>
    </row>
    <row r="103" spans="2:14" x14ac:dyDescent="0.2">
      <c r="B103" s="7"/>
      <c r="C103" s="7"/>
      <c r="D103" s="7"/>
      <c r="E103" s="59"/>
      <c r="F103" s="60"/>
      <c r="G103" s="60"/>
      <c r="H103" s="60"/>
      <c r="I103" s="60"/>
      <c r="J103" s="60"/>
      <c r="K103" s="60"/>
      <c r="L103" s="60"/>
      <c r="M103" s="60"/>
      <c r="N103" s="7"/>
    </row>
    <row r="104" spans="2:14" x14ac:dyDescent="0.2">
      <c r="B104" s="7"/>
      <c r="C104" s="7"/>
      <c r="D104" s="7"/>
      <c r="E104" s="59"/>
      <c r="F104" s="60"/>
      <c r="G104" s="60"/>
      <c r="H104" s="60"/>
      <c r="I104" s="60"/>
      <c r="J104" s="60"/>
      <c r="K104" s="60"/>
      <c r="L104" s="60"/>
      <c r="M104" s="60"/>
      <c r="N104" s="7"/>
    </row>
    <row r="105" spans="2:14" x14ac:dyDescent="0.2">
      <c r="B105" s="7"/>
      <c r="C105" s="7"/>
      <c r="D105" s="7"/>
      <c r="E105" s="59"/>
      <c r="F105" s="60"/>
      <c r="G105" s="60"/>
      <c r="H105" s="60"/>
      <c r="I105" s="60"/>
      <c r="J105" s="60"/>
      <c r="K105" s="60"/>
      <c r="L105" s="60"/>
      <c r="M105" s="60"/>
      <c r="N105" s="7"/>
    </row>
    <row r="106" spans="2:14" x14ac:dyDescent="0.2">
      <c r="B106" s="7"/>
      <c r="C106" s="7"/>
      <c r="D106" s="7"/>
      <c r="E106" s="59"/>
      <c r="F106" s="60"/>
      <c r="G106" s="60"/>
      <c r="H106" s="60"/>
      <c r="I106" s="60"/>
      <c r="J106" s="60"/>
      <c r="K106" s="60"/>
      <c r="L106" s="60"/>
      <c r="M106" s="60"/>
      <c r="N106" s="7"/>
    </row>
    <row r="107" spans="2:14" x14ac:dyDescent="0.2">
      <c r="B107" s="7"/>
      <c r="C107" s="7"/>
      <c r="D107" s="7"/>
      <c r="E107" s="59"/>
      <c r="F107" s="60"/>
      <c r="G107" s="60"/>
      <c r="H107" s="60"/>
      <c r="I107" s="60"/>
      <c r="J107" s="60"/>
      <c r="K107" s="60"/>
      <c r="L107" s="60"/>
      <c r="M107" s="60"/>
      <c r="N107" s="7"/>
    </row>
    <row r="108" spans="2:14" x14ac:dyDescent="0.2">
      <c r="B108" s="7"/>
      <c r="C108" s="7"/>
      <c r="D108" s="7"/>
      <c r="E108" s="59"/>
      <c r="F108" s="60"/>
      <c r="G108" s="60"/>
      <c r="H108" s="60"/>
      <c r="I108" s="60"/>
      <c r="J108" s="60"/>
      <c r="K108" s="60"/>
      <c r="L108" s="60"/>
      <c r="M108" s="60"/>
      <c r="N108" s="7"/>
    </row>
    <row r="109" spans="2:14" x14ac:dyDescent="0.2">
      <c r="B109" s="7"/>
      <c r="C109" s="7"/>
      <c r="D109" s="7"/>
      <c r="E109" s="59"/>
      <c r="F109" s="60"/>
      <c r="G109" s="60"/>
      <c r="H109" s="60"/>
      <c r="I109" s="60"/>
      <c r="J109" s="60"/>
      <c r="K109" s="60"/>
      <c r="L109" s="60"/>
      <c r="M109" s="60"/>
      <c r="N109" s="7"/>
    </row>
    <row r="110" spans="2:14" x14ac:dyDescent="0.2">
      <c r="B110" s="7"/>
      <c r="C110" s="7"/>
      <c r="D110" s="7"/>
      <c r="E110" s="59"/>
      <c r="F110" s="60"/>
      <c r="G110" s="60"/>
      <c r="H110" s="60"/>
      <c r="I110" s="60"/>
      <c r="J110" s="60"/>
      <c r="K110" s="60"/>
      <c r="L110" s="60"/>
      <c r="M110" s="60"/>
      <c r="N110" s="7"/>
    </row>
    <row r="111" spans="2:14" x14ac:dyDescent="0.2">
      <c r="B111" s="7"/>
      <c r="C111" s="7"/>
      <c r="D111" s="7"/>
      <c r="E111" s="59"/>
      <c r="F111" s="60"/>
      <c r="G111" s="60"/>
      <c r="H111" s="60"/>
      <c r="I111" s="60"/>
      <c r="J111" s="60"/>
      <c r="K111" s="60"/>
      <c r="L111" s="60"/>
      <c r="M111" s="60"/>
      <c r="N111" s="7"/>
    </row>
    <row r="112" spans="2:14" x14ac:dyDescent="0.2">
      <c r="B112" s="7"/>
      <c r="C112" s="7"/>
      <c r="D112" s="7"/>
      <c r="E112" s="59"/>
      <c r="F112" s="60"/>
      <c r="G112" s="60"/>
      <c r="H112" s="60"/>
      <c r="I112" s="60"/>
      <c r="J112" s="60"/>
      <c r="K112" s="60"/>
      <c r="L112" s="60"/>
      <c r="M112" s="60"/>
      <c r="N112" s="7"/>
    </row>
    <row r="113" spans="2:14" x14ac:dyDescent="0.2">
      <c r="B113" s="7"/>
      <c r="C113" s="7"/>
      <c r="D113" s="7"/>
      <c r="E113" s="59"/>
      <c r="F113" s="60"/>
      <c r="G113" s="60"/>
      <c r="H113" s="60"/>
      <c r="I113" s="60"/>
      <c r="J113" s="60"/>
      <c r="K113" s="60"/>
      <c r="L113" s="60"/>
      <c r="M113" s="60"/>
      <c r="N113" s="7"/>
    </row>
    <row r="114" spans="2:14" x14ac:dyDescent="0.2">
      <c r="B114" s="7"/>
      <c r="C114" s="7"/>
      <c r="D114" s="7"/>
      <c r="E114" s="59"/>
      <c r="F114" s="60"/>
      <c r="G114" s="60"/>
      <c r="H114" s="60"/>
      <c r="I114" s="60"/>
      <c r="J114" s="60"/>
      <c r="K114" s="60"/>
      <c r="L114" s="60"/>
      <c r="M114" s="60"/>
      <c r="N114" s="7"/>
    </row>
    <row r="115" spans="2:14" x14ac:dyDescent="0.2">
      <c r="B115" s="7"/>
      <c r="C115" s="7"/>
      <c r="D115" s="7"/>
      <c r="E115" s="59"/>
      <c r="F115" s="60"/>
      <c r="G115" s="60"/>
      <c r="H115" s="60"/>
      <c r="I115" s="60"/>
      <c r="J115" s="60"/>
      <c r="K115" s="60"/>
      <c r="L115" s="60"/>
      <c r="M115" s="60"/>
      <c r="N115" s="7"/>
    </row>
    <row r="116" spans="2:14" x14ac:dyDescent="0.2">
      <c r="B116" s="7"/>
      <c r="C116" s="7"/>
      <c r="D116" s="7"/>
      <c r="E116" s="59"/>
      <c r="F116" s="60"/>
      <c r="G116" s="60"/>
      <c r="H116" s="60"/>
      <c r="I116" s="60"/>
      <c r="J116" s="60"/>
      <c r="K116" s="60"/>
      <c r="L116" s="60"/>
      <c r="M116" s="60"/>
      <c r="N116" s="7"/>
    </row>
    <row r="117" spans="2:14" x14ac:dyDescent="0.2">
      <c r="B117" s="7"/>
      <c r="C117" s="7"/>
      <c r="D117" s="7"/>
      <c r="E117" s="59"/>
      <c r="F117" s="60"/>
      <c r="G117" s="60"/>
      <c r="H117" s="60"/>
      <c r="I117" s="60"/>
      <c r="J117" s="60"/>
      <c r="K117" s="60"/>
      <c r="L117" s="60"/>
      <c r="M117" s="60"/>
      <c r="N117" s="7"/>
    </row>
    <row r="118" spans="2:14" x14ac:dyDescent="0.2">
      <c r="B118" s="7"/>
      <c r="C118" s="7"/>
      <c r="D118" s="7"/>
      <c r="E118" s="59"/>
      <c r="F118" s="60"/>
      <c r="G118" s="60"/>
      <c r="H118" s="60"/>
      <c r="I118" s="60"/>
      <c r="J118" s="60"/>
      <c r="K118" s="60"/>
      <c r="L118" s="60"/>
      <c r="M118" s="60"/>
      <c r="N118" s="7"/>
    </row>
    <row r="119" spans="2:14" x14ac:dyDescent="0.2">
      <c r="B119" s="7"/>
      <c r="C119" s="7"/>
      <c r="D119" s="7"/>
      <c r="E119" s="59"/>
      <c r="F119" s="60"/>
      <c r="G119" s="60"/>
      <c r="H119" s="60"/>
      <c r="I119" s="60"/>
      <c r="J119" s="60"/>
      <c r="K119" s="60"/>
      <c r="L119" s="60"/>
      <c r="M119" s="60"/>
      <c r="N119" s="7"/>
    </row>
    <row r="120" spans="2:14" x14ac:dyDescent="0.2">
      <c r="B120" s="7"/>
      <c r="C120" s="7"/>
      <c r="D120" s="7"/>
      <c r="E120" s="59"/>
      <c r="F120" s="60"/>
      <c r="G120" s="60"/>
      <c r="H120" s="60"/>
      <c r="I120" s="60"/>
      <c r="J120" s="60"/>
      <c r="K120" s="60"/>
      <c r="L120" s="60"/>
      <c r="M120" s="60"/>
      <c r="N120" s="7"/>
    </row>
    <row r="121" spans="2:14" x14ac:dyDescent="0.2">
      <c r="B121" s="7"/>
      <c r="C121" s="7"/>
      <c r="D121" s="7"/>
      <c r="E121" s="59"/>
      <c r="F121" s="60"/>
      <c r="G121" s="60"/>
      <c r="H121" s="60"/>
      <c r="I121" s="60"/>
      <c r="J121" s="60"/>
      <c r="K121" s="60"/>
      <c r="L121" s="60"/>
      <c r="M121" s="60"/>
      <c r="N121" s="7"/>
    </row>
    <row r="122" spans="2:14" x14ac:dyDescent="0.2">
      <c r="B122" s="7"/>
      <c r="C122" s="7"/>
      <c r="D122" s="7"/>
      <c r="E122" s="59"/>
      <c r="F122" s="60"/>
      <c r="G122" s="60"/>
      <c r="H122" s="60"/>
      <c r="I122" s="60"/>
      <c r="J122" s="60"/>
      <c r="K122" s="60"/>
      <c r="L122" s="60"/>
      <c r="M122" s="60"/>
      <c r="N122" s="7"/>
    </row>
    <row r="123" spans="2:14" x14ac:dyDescent="0.2">
      <c r="B123" s="7"/>
      <c r="C123" s="7"/>
      <c r="D123" s="7"/>
      <c r="E123" s="59"/>
      <c r="F123" s="60"/>
      <c r="G123" s="60"/>
      <c r="H123" s="60"/>
      <c r="I123" s="60"/>
      <c r="J123" s="60"/>
      <c r="K123" s="60"/>
      <c r="L123" s="60"/>
      <c r="M123" s="60"/>
      <c r="N123" s="7"/>
    </row>
    <row r="124" spans="2:14" x14ac:dyDescent="0.2">
      <c r="B124" s="7"/>
      <c r="C124" s="7"/>
      <c r="D124" s="7"/>
      <c r="E124" s="59"/>
      <c r="F124" s="60"/>
      <c r="G124" s="60"/>
      <c r="H124" s="60"/>
      <c r="I124" s="60"/>
      <c r="J124" s="60"/>
      <c r="K124" s="60"/>
      <c r="L124" s="60"/>
      <c r="M124" s="60"/>
      <c r="N124" s="7"/>
    </row>
    <row r="125" spans="2:14" x14ac:dyDescent="0.2">
      <c r="B125" s="7"/>
      <c r="C125" s="7"/>
      <c r="D125" s="7"/>
      <c r="E125" s="59"/>
      <c r="F125" s="60"/>
      <c r="G125" s="60"/>
      <c r="H125" s="60"/>
      <c r="I125" s="60"/>
      <c r="J125" s="60"/>
      <c r="K125" s="60"/>
      <c r="L125" s="60"/>
      <c r="M125" s="60"/>
      <c r="N125" s="7"/>
    </row>
    <row r="126" spans="2:14" x14ac:dyDescent="0.2">
      <c r="B126" s="7"/>
      <c r="C126" s="7"/>
      <c r="D126" s="7"/>
      <c r="E126" s="59"/>
      <c r="F126" s="60"/>
      <c r="G126" s="60"/>
      <c r="H126" s="60"/>
      <c r="I126" s="60"/>
      <c r="J126" s="60"/>
      <c r="K126" s="60"/>
      <c r="L126" s="60"/>
      <c r="M126" s="60"/>
      <c r="N126" s="7"/>
    </row>
    <row r="127" spans="2:14" x14ac:dyDescent="0.2">
      <c r="B127" s="7"/>
      <c r="C127" s="7"/>
      <c r="D127" s="7"/>
      <c r="E127" s="59"/>
      <c r="F127" s="60"/>
      <c r="G127" s="60"/>
      <c r="H127" s="60"/>
      <c r="I127" s="60"/>
      <c r="J127" s="60"/>
      <c r="K127" s="60"/>
      <c r="L127" s="60"/>
      <c r="M127" s="60"/>
      <c r="N127" s="7"/>
    </row>
    <row r="128" spans="2:14" x14ac:dyDescent="0.2">
      <c r="B128" s="7"/>
      <c r="C128" s="7"/>
      <c r="D128" s="7"/>
      <c r="E128" s="59"/>
      <c r="F128" s="60"/>
      <c r="G128" s="60"/>
      <c r="H128" s="60"/>
      <c r="I128" s="60"/>
      <c r="J128" s="60"/>
      <c r="K128" s="60"/>
      <c r="L128" s="60"/>
      <c r="M128" s="60"/>
      <c r="N128" s="7"/>
    </row>
    <row r="129" spans="2:14" x14ac:dyDescent="0.2">
      <c r="B129" s="7"/>
      <c r="C129" s="7"/>
      <c r="D129" s="7"/>
      <c r="E129" s="59"/>
      <c r="F129" s="60"/>
      <c r="G129" s="60"/>
      <c r="H129" s="60"/>
      <c r="I129" s="60"/>
      <c r="J129" s="60"/>
      <c r="K129" s="60"/>
      <c r="L129" s="60"/>
      <c r="M129" s="60"/>
      <c r="N129" s="7"/>
    </row>
    <row r="130" spans="2:14" x14ac:dyDescent="0.2">
      <c r="B130" s="7"/>
      <c r="C130" s="7"/>
      <c r="D130" s="7"/>
      <c r="E130" s="59"/>
      <c r="F130" s="60"/>
      <c r="G130" s="60"/>
      <c r="H130" s="60"/>
      <c r="I130" s="60"/>
      <c r="J130" s="60"/>
      <c r="K130" s="60"/>
      <c r="L130" s="60"/>
      <c r="M130" s="60"/>
      <c r="N130" s="7"/>
    </row>
    <row r="131" spans="2:14" x14ac:dyDescent="0.2">
      <c r="B131" s="7"/>
      <c r="C131" s="7"/>
      <c r="D131" s="7"/>
      <c r="E131" s="59"/>
      <c r="F131" s="60"/>
      <c r="G131" s="60"/>
      <c r="H131" s="60"/>
      <c r="I131" s="60"/>
      <c r="J131" s="60"/>
      <c r="K131" s="60"/>
      <c r="L131" s="60"/>
      <c r="M131" s="60"/>
      <c r="N131" s="7"/>
    </row>
    <row r="132" spans="2:14" x14ac:dyDescent="0.2">
      <c r="B132" s="7"/>
      <c r="C132" s="7"/>
      <c r="D132" s="7"/>
      <c r="E132" s="59"/>
      <c r="F132" s="60"/>
      <c r="G132" s="60"/>
      <c r="H132" s="60"/>
      <c r="I132" s="60"/>
      <c r="J132" s="60"/>
      <c r="K132" s="60"/>
      <c r="L132" s="60"/>
      <c r="M132" s="60"/>
      <c r="N132" s="7"/>
    </row>
    <row r="133" spans="2:14" x14ac:dyDescent="0.2">
      <c r="B133" s="7"/>
      <c r="C133" s="7"/>
      <c r="D133" s="7"/>
      <c r="E133" s="59"/>
      <c r="F133" s="60"/>
      <c r="G133" s="60"/>
      <c r="H133" s="60"/>
      <c r="I133" s="60"/>
      <c r="J133" s="60"/>
      <c r="K133" s="60"/>
      <c r="L133" s="60"/>
      <c r="M133" s="60"/>
      <c r="N133" s="7"/>
    </row>
    <row r="134" spans="2:14" x14ac:dyDescent="0.2">
      <c r="B134" s="7"/>
      <c r="C134" s="7"/>
      <c r="D134" s="7"/>
      <c r="E134" s="59"/>
      <c r="F134" s="60"/>
      <c r="G134" s="60"/>
      <c r="H134" s="60"/>
      <c r="I134" s="60"/>
      <c r="J134" s="60"/>
      <c r="K134" s="60"/>
      <c r="L134" s="60"/>
      <c r="M134" s="60"/>
      <c r="N134" s="7"/>
    </row>
    <row r="135" spans="2:14" x14ac:dyDescent="0.2">
      <c r="B135" s="7"/>
      <c r="C135" s="7"/>
      <c r="D135" s="7"/>
      <c r="E135" s="59"/>
      <c r="F135" s="60"/>
      <c r="G135" s="60"/>
      <c r="H135" s="60"/>
      <c r="I135" s="60"/>
      <c r="J135" s="60"/>
      <c r="K135" s="60"/>
      <c r="L135" s="60"/>
      <c r="M135" s="60"/>
      <c r="N135" s="7"/>
    </row>
    <row r="136" spans="2:14" x14ac:dyDescent="0.2">
      <c r="B136" s="7"/>
      <c r="C136" s="7"/>
      <c r="D136" s="7"/>
      <c r="E136" s="59"/>
      <c r="F136" s="60"/>
      <c r="G136" s="60"/>
      <c r="H136" s="60"/>
      <c r="I136" s="60"/>
      <c r="J136" s="60"/>
      <c r="K136" s="60"/>
      <c r="L136" s="60"/>
      <c r="M136" s="60"/>
      <c r="N136" s="7"/>
    </row>
    <row r="137" spans="2:14" x14ac:dyDescent="0.2">
      <c r="B137" s="7"/>
      <c r="C137" s="7"/>
      <c r="D137" s="7"/>
      <c r="E137" s="59"/>
      <c r="F137" s="60"/>
      <c r="G137" s="60"/>
      <c r="H137" s="60"/>
      <c r="I137" s="60"/>
      <c r="J137" s="60"/>
      <c r="K137" s="60"/>
      <c r="L137" s="60"/>
      <c r="M137" s="60"/>
      <c r="N137" s="7"/>
    </row>
    <row r="138" spans="2:14" x14ac:dyDescent="0.2">
      <c r="B138" s="7"/>
      <c r="C138" s="7"/>
      <c r="D138" s="7"/>
      <c r="E138" s="59"/>
      <c r="F138" s="60"/>
      <c r="G138" s="60"/>
      <c r="H138" s="60"/>
      <c r="I138" s="60"/>
      <c r="J138" s="60"/>
      <c r="K138" s="60"/>
      <c r="L138" s="60"/>
      <c r="M138" s="60"/>
      <c r="N138" s="7"/>
    </row>
    <row r="139" spans="2:14" x14ac:dyDescent="0.2">
      <c r="B139" s="7"/>
      <c r="C139" s="7"/>
      <c r="D139" s="7"/>
      <c r="E139" s="59"/>
      <c r="F139" s="60"/>
      <c r="G139" s="60"/>
      <c r="H139" s="60"/>
      <c r="I139" s="60"/>
      <c r="J139" s="60"/>
      <c r="K139" s="60"/>
      <c r="L139" s="60"/>
      <c r="M139" s="60"/>
      <c r="N139" s="7"/>
    </row>
    <row r="140" spans="2:14" x14ac:dyDescent="0.2">
      <c r="B140" s="7"/>
      <c r="C140" s="7"/>
      <c r="D140" s="7"/>
      <c r="E140" s="59"/>
      <c r="F140" s="60"/>
      <c r="G140" s="60"/>
      <c r="H140" s="60"/>
      <c r="I140" s="60"/>
      <c r="J140" s="60"/>
      <c r="K140" s="60"/>
      <c r="L140" s="60"/>
      <c r="M140" s="60"/>
      <c r="N140" s="7"/>
    </row>
    <row r="141" spans="2:14" x14ac:dyDescent="0.2">
      <c r="B141" s="7"/>
      <c r="C141" s="7"/>
      <c r="D141" s="7"/>
      <c r="E141" s="59"/>
      <c r="F141" s="60"/>
      <c r="G141" s="60"/>
      <c r="H141" s="60"/>
      <c r="I141" s="60"/>
      <c r="J141" s="60"/>
      <c r="K141" s="60"/>
      <c r="L141" s="60"/>
      <c r="M141" s="60"/>
      <c r="N141" s="7"/>
    </row>
    <row r="142" spans="2:14" x14ac:dyDescent="0.2">
      <c r="B142" s="7"/>
      <c r="C142" s="7"/>
      <c r="D142" s="7"/>
      <c r="E142" s="59"/>
      <c r="F142" s="60"/>
      <c r="G142" s="60"/>
      <c r="H142" s="60"/>
      <c r="I142" s="60"/>
      <c r="J142" s="60"/>
      <c r="K142" s="60"/>
      <c r="L142" s="60"/>
      <c r="M142" s="60"/>
      <c r="N142" s="7"/>
    </row>
    <row r="143" spans="2:14" x14ac:dyDescent="0.2">
      <c r="B143" s="7"/>
      <c r="C143" s="7"/>
      <c r="D143" s="7"/>
      <c r="E143" s="59"/>
      <c r="F143" s="60"/>
      <c r="G143" s="60"/>
      <c r="H143" s="60"/>
      <c r="I143" s="60"/>
      <c r="J143" s="60"/>
      <c r="K143" s="60"/>
      <c r="L143" s="60"/>
      <c r="M143" s="60"/>
      <c r="N143" s="7"/>
    </row>
    <row r="144" spans="2:14" x14ac:dyDescent="0.2">
      <c r="B144" s="7"/>
      <c r="C144" s="7"/>
      <c r="D144" s="7"/>
      <c r="E144" s="59"/>
      <c r="F144" s="60"/>
      <c r="G144" s="60"/>
      <c r="H144" s="60"/>
      <c r="I144" s="60"/>
      <c r="J144" s="60"/>
      <c r="K144" s="60"/>
      <c r="L144" s="60"/>
      <c r="M144" s="60"/>
      <c r="N144" s="7"/>
    </row>
    <row r="145" spans="2:14" x14ac:dyDescent="0.2">
      <c r="B145" s="7"/>
      <c r="C145" s="7"/>
      <c r="D145" s="7"/>
      <c r="E145" s="59"/>
      <c r="F145" s="60"/>
      <c r="G145" s="60"/>
      <c r="H145" s="60"/>
      <c r="I145" s="60"/>
      <c r="J145" s="60"/>
      <c r="K145" s="60"/>
      <c r="L145" s="60"/>
      <c r="M145" s="60"/>
      <c r="N145" s="7"/>
    </row>
    <row r="146" spans="2:14" x14ac:dyDescent="0.2">
      <c r="B146" s="7"/>
      <c r="C146" s="7"/>
      <c r="D146" s="7"/>
      <c r="E146" s="59"/>
      <c r="F146" s="60"/>
      <c r="G146" s="60"/>
      <c r="H146" s="60"/>
      <c r="I146" s="60"/>
      <c r="J146" s="60"/>
      <c r="K146" s="60"/>
      <c r="L146" s="60"/>
      <c r="M146" s="60"/>
      <c r="N146" s="7"/>
    </row>
    <row r="147" spans="2:14" x14ac:dyDescent="0.2">
      <c r="B147" s="7"/>
      <c r="C147" s="7"/>
      <c r="D147" s="7"/>
      <c r="E147" s="59"/>
      <c r="F147" s="60"/>
      <c r="G147" s="60"/>
      <c r="H147" s="60"/>
      <c r="I147" s="60"/>
      <c r="J147" s="60"/>
      <c r="K147" s="60"/>
      <c r="L147" s="60"/>
      <c r="M147" s="60"/>
      <c r="N147" s="7"/>
    </row>
    <row r="148" spans="2:14" x14ac:dyDescent="0.2">
      <c r="B148" s="7"/>
      <c r="C148" s="7"/>
      <c r="D148" s="7"/>
      <c r="E148" s="59"/>
      <c r="F148" s="60"/>
      <c r="G148" s="60"/>
      <c r="H148" s="60"/>
      <c r="I148" s="60"/>
      <c r="J148" s="60"/>
      <c r="K148" s="60"/>
      <c r="L148" s="60"/>
      <c r="M148" s="60"/>
      <c r="N148" s="7"/>
    </row>
    <row r="149" spans="2:14" x14ac:dyDescent="0.2">
      <c r="B149" s="7"/>
      <c r="C149" s="7"/>
      <c r="D149" s="7"/>
      <c r="E149" s="59"/>
      <c r="F149" s="60"/>
      <c r="G149" s="60"/>
      <c r="H149" s="60"/>
      <c r="I149" s="60"/>
      <c r="J149" s="60"/>
      <c r="K149" s="60"/>
      <c r="L149" s="60"/>
      <c r="M149" s="60"/>
      <c r="N149" s="7"/>
    </row>
    <row r="150" spans="2:14" x14ac:dyDescent="0.2">
      <c r="B150" s="7"/>
      <c r="C150" s="7"/>
      <c r="D150" s="7"/>
      <c r="E150" s="59"/>
      <c r="F150" s="60"/>
      <c r="G150" s="60"/>
      <c r="H150" s="60"/>
      <c r="I150" s="60"/>
      <c r="J150" s="60"/>
      <c r="K150" s="60"/>
      <c r="L150" s="60"/>
      <c r="M150" s="60"/>
      <c r="N150" s="7"/>
    </row>
    <row r="151" spans="2:14" x14ac:dyDescent="0.2">
      <c r="B151" s="7"/>
      <c r="C151" s="7"/>
      <c r="D151" s="7"/>
      <c r="E151" s="59"/>
      <c r="F151" s="60"/>
      <c r="G151" s="60"/>
      <c r="H151" s="60"/>
      <c r="I151" s="60"/>
      <c r="J151" s="60"/>
      <c r="K151" s="60"/>
      <c r="L151" s="60"/>
      <c r="M151" s="60"/>
      <c r="N151" s="7"/>
    </row>
    <row r="152" spans="2:14" x14ac:dyDescent="0.2">
      <c r="B152" s="7"/>
      <c r="C152" s="7"/>
      <c r="D152" s="7"/>
      <c r="E152" s="59"/>
      <c r="F152" s="60"/>
      <c r="G152" s="60"/>
      <c r="H152" s="60"/>
      <c r="I152" s="60"/>
      <c r="J152" s="60"/>
      <c r="K152" s="60"/>
      <c r="L152" s="60"/>
      <c r="M152" s="60"/>
      <c r="N152" s="7"/>
    </row>
    <row r="153" spans="2:14" x14ac:dyDescent="0.2">
      <c r="B153" s="7"/>
      <c r="C153" s="7"/>
      <c r="D153" s="7"/>
      <c r="E153" s="59"/>
      <c r="F153" s="60"/>
      <c r="G153" s="60"/>
      <c r="H153" s="60"/>
      <c r="I153" s="60"/>
      <c r="J153" s="60"/>
      <c r="K153" s="60"/>
      <c r="L153" s="60"/>
      <c r="M153" s="60"/>
      <c r="N153" s="7"/>
    </row>
    <row r="154" spans="2:14" x14ac:dyDescent="0.2">
      <c r="B154" s="7"/>
      <c r="C154" s="7"/>
      <c r="D154" s="7"/>
      <c r="E154" s="59"/>
      <c r="F154" s="60"/>
      <c r="G154" s="60"/>
      <c r="H154" s="60"/>
      <c r="I154" s="60"/>
      <c r="J154" s="60"/>
      <c r="K154" s="60"/>
      <c r="L154" s="60"/>
      <c r="M154" s="60"/>
      <c r="N154" s="7"/>
    </row>
  </sheetData>
  <sheetProtection formatCells="0" formatColumns="0" formatRows="0" insertHyperlinks="0" selectLockedCells="1"/>
  <mergeCells count="51">
    <mergeCell ref="D6:D9"/>
    <mergeCell ref="D2:D5"/>
    <mergeCell ref="F2:H3"/>
    <mergeCell ref="C18:C20"/>
    <mergeCell ref="C21:C23"/>
    <mergeCell ref="C24:C26"/>
    <mergeCell ref="C27:C29"/>
    <mergeCell ref="D10:D11"/>
    <mergeCell ref="D12:D14"/>
    <mergeCell ref="D15:D17"/>
    <mergeCell ref="D18:D20"/>
    <mergeCell ref="D21:D23"/>
    <mergeCell ref="D24:D26"/>
    <mergeCell ref="D27:D29"/>
    <mergeCell ref="B27:B29"/>
    <mergeCell ref="B30:B32"/>
    <mergeCell ref="B33:B35"/>
    <mergeCell ref="B36:B38"/>
    <mergeCell ref="B12:B14"/>
    <mergeCell ref="B15:B17"/>
    <mergeCell ref="B18:B20"/>
    <mergeCell ref="B21:B23"/>
    <mergeCell ref="B24:B26"/>
    <mergeCell ref="B39:B41"/>
    <mergeCell ref="B42:B44"/>
    <mergeCell ref="C30:C32"/>
    <mergeCell ref="C33:C35"/>
    <mergeCell ref="C36:C38"/>
    <mergeCell ref="C39:C41"/>
    <mergeCell ref="C42:C44"/>
    <mergeCell ref="M42:M44"/>
    <mergeCell ref="M27:M29"/>
    <mergeCell ref="M10:M11"/>
    <mergeCell ref="C6:C11"/>
    <mergeCell ref="E2:E3"/>
    <mergeCell ref="M24:M26"/>
    <mergeCell ref="M30:M32"/>
    <mergeCell ref="M33:M35"/>
    <mergeCell ref="M36:M38"/>
    <mergeCell ref="M39:M41"/>
    <mergeCell ref="M12:M14"/>
    <mergeCell ref="M15:M17"/>
    <mergeCell ref="M18:M20"/>
    <mergeCell ref="M21:M23"/>
    <mergeCell ref="C12:C14"/>
    <mergeCell ref="C15:C17"/>
    <mergeCell ref="D30:D32"/>
    <mergeCell ref="D33:D35"/>
    <mergeCell ref="D36:D38"/>
    <mergeCell ref="D39:D41"/>
    <mergeCell ref="D42:D44"/>
  </mergeCells>
  <conditionalFormatting sqref="F13 F16 F19 F22 F25 F28 F31 F34 F37 F40 F43 F45:F46">
    <cfRule type="iconSet" priority="37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13 G16 G19 G22 G25 G28 G31 G34 G37 G40 G43 G45:G46">
    <cfRule type="iconSet" priority="36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13 H16 H19 H22 H25 H28 H31 H34 H37 H40 H43 H45:H46">
    <cfRule type="iconSet" priority="35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13 I16 I19 I22 I25 I28 I31 I34 I37 I40 I43 I45:I46">
    <cfRule type="iconSet" priority="34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13 J16 J19 J22 J25 J28 J31 J34 J37 J40 J43 J45:J46">
    <cfRule type="iconSet" priority="33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K13 K16 K19 K22 K25 K28 K31 K34 K37 K40 K43 K45:K46">
    <cfRule type="iconSet" priority="32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L13 L16 L19 L22 L25 L28 L31 L34 L37 L40 L43 L45:L46">
    <cfRule type="iconSet" priority="31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M12:M27 M30:M44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">
    <cfRule type="expression" dxfId="14" priority="18">
      <formula>IF(E46&lt;&gt;1, 1,0)=1</formula>
    </cfRule>
  </conditionalFormatting>
  <conditionalFormatting sqref="F10:F11">
    <cfRule type="expression" dxfId="13" priority="17">
      <formula>IF($F$8="RANGE", 1,0)=1</formula>
    </cfRule>
  </conditionalFormatting>
  <conditionalFormatting sqref="G10:G11">
    <cfRule type="expression" dxfId="12" priority="16">
      <formula>IF($G$8="RANGE", 1,0)=1</formula>
    </cfRule>
  </conditionalFormatting>
  <conditionalFormatting sqref="H10:H11">
    <cfRule type="expression" dxfId="11" priority="15">
      <formula>IF($H$8="RANGE", 1,0)=1</formula>
    </cfRule>
  </conditionalFormatting>
  <conditionalFormatting sqref="I10:I11">
    <cfRule type="expression" dxfId="10" priority="14">
      <formula>IF($I$8="RANGE", 1,0)=1</formula>
    </cfRule>
  </conditionalFormatting>
  <conditionalFormatting sqref="J10:J11">
    <cfRule type="expression" dxfId="9" priority="13">
      <formula>IF($J$8="RANGE", 1,0)</formula>
    </cfRule>
  </conditionalFormatting>
  <conditionalFormatting sqref="K10:K11">
    <cfRule type="expression" dxfId="8" priority="12">
      <formula>IF($K$8="RANGE", 1,0)=1</formula>
    </cfRule>
  </conditionalFormatting>
  <conditionalFormatting sqref="L10:L11">
    <cfRule type="expression" dxfId="7" priority="11">
      <formula>IF($L$8="RANGE", 1,0)=1</formula>
    </cfRule>
  </conditionalFormatting>
  <conditionalFormatting sqref="F13 F16 F19 F22 F25 F28 F31 F34 F37 F40 F43">
    <cfRule type="expression" dxfId="6" priority="10">
      <formula>IF($F$8="manual", 1, 0)=1</formula>
    </cfRule>
  </conditionalFormatting>
  <conditionalFormatting sqref="G13 G16 G19 G22 G25 G28 G31 G34 G37 G40 G43">
    <cfRule type="expression" dxfId="5" priority="9">
      <formula>IF($G$8="manual", 1, 0)=1</formula>
    </cfRule>
  </conditionalFormatting>
  <conditionalFormatting sqref="H13 H16 H19 H22 H25 H28 H31 H34 H37 H40 H43">
    <cfRule type="expression" dxfId="4" priority="8">
      <formula>IF($H$8="manual", 1, 0)=1</formula>
    </cfRule>
  </conditionalFormatting>
  <conditionalFormatting sqref="I13 I16 I19 I22 I25 I28 I31 I34 I37 I40 I43">
    <cfRule type="expression" dxfId="3" priority="7">
      <formula>IF($I$8="manual", 1, 0)=1</formula>
    </cfRule>
  </conditionalFormatting>
  <conditionalFormatting sqref="J13 J16 J19 J22 J25 J28 J31 J34 J37 J40 J43">
    <cfRule type="expression" dxfId="2" priority="6">
      <formula>IF($J$8="manual", 1, 0)=1</formula>
    </cfRule>
  </conditionalFormatting>
  <conditionalFormatting sqref="K13 K16 K19 K22 K25 K28 K31 K34 K37 K40 K43">
    <cfRule type="expression" dxfId="1" priority="5">
      <formula>IF($K$8="manual", 1, 0)=1</formula>
    </cfRule>
  </conditionalFormatting>
  <conditionalFormatting sqref="L13 L16 L19 L22 L25 L28 L31 L34 L37 L40 L43">
    <cfRule type="expression" dxfId="0" priority="4">
      <formula>IF($L$8="manual", 1, 0)=1</formula>
    </cfRule>
  </conditionalFormatting>
  <conditionalFormatting sqref="I3">
    <cfRule type="iconSet" priority="3">
      <iconSet iconSet="5Quarters" showValue="0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K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disablePrompts="1" count="10">
    <dataValidation type="list" allowBlank="1" showInputMessage="1" showErrorMessage="1" sqref="F8:L8">
      <formula1>TYPE</formula1>
    </dataValidation>
    <dataValidation type="list" allowBlank="1" showInputMessage="1" showErrorMessage="1" sqref="F9:L9">
      <formula1>ORIENTATION</formula1>
    </dataValidation>
    <dataValidation allowBlank="1" showInputMessage="1" showErrorMessage="1" promptTitle="CRITERIA" prompt="Limit criteria to only the most critical model considerations.  Title fields must only invoke the criteria applied and need not include descriptions or specificity." sqref="E5"/>
    <dataValidation allowBlank="1" showInputMessage="1" showErrorMessage="1" promptTitle="DESCRIPTION" prompt="Criteria description should capture sufficient detail to explain model content without supplementing narratives or voice track.  Include units to standardize model input." sqref="E6"/>
    <dataValidation allowBlank="1" showInputMessage="1" showErrorMessage="1" promptTitle="WEIGHT" prompt="Criteria weight should total to 100% - this field will highlight yellow if the total is less than or exceeds 100%.  Criterion weight should reflect the relative importance of each.  Consider a Pair Wise Comparison to achieve a more objective weighting." sqref="E7"/>
    <dataValidation allowBlank="1" showInputMessage="1" showErrorMessage="1" promptTitle="TYPE" prompt="TYPE (LINEAR or RANGE) selection assigns the score normalization method.  LINEAR distributes score fraction according to the range of inputs in model. RANGE distributes score fraction according to assigned MAX/MIN." sqref="E8"/>
    <dataValidation allowBlank="1" showInputMessage="1" showErrorMessage="1" promptTitle="ORIENTATION" prompt="ORIENTATION selection (LOWER or HIGHER) assigns the normalization method to assign desirable values and stronger scores to either high or low scores." sqref="E9"/>
    <dataValidation allowBlank="1" showInputMessage="1" showErrorMessage="1" promptTitle="MAX" prompt="Only applicable to &quot;RANGE&quot; TYPE.  Assigns highest value of inputs for score normalization." sqref="E10"/>
    <dataValidation allowBlank="1" showInputMessage="1" showErrorMessage="1" promptTitle="MIN" prompt="Only applicable to &quot;RANGE&quot; TYPE.  Assigns lowest value of inputs for score normalization." sqref="E11"/>
    <dataValidation allowBlank="1" showInputMessage="1" showErrorMessage="1" promptTitle="MODEL LOGIC" prompt="This model applies user inputs for alternatives and criteria to algorithmically derive overall scores for each alternative." sqref="B1"/>
  </dataValidations>
  <pageMargins left="0.7" right="0.7" top="0.75" bottom="0.75" header="0.3" footer="0.3"/>
  <pageSetup scale="49" orientation="landscape" r:id="rId1"/>
  <ignoredErrors>
    <ignoredError sqref="F12:M44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0" id="{E09F9693-02A1-4ABA-857B-761314A5F1C0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F14:L14</xm:sqref>
        </x14:conditionalFormatting>
        <x14:conditionalFormatting xmlns:xm="http://schemas.microsoft.com/office/excel/2006/main">
          <x14:cfRule type="iconSet" priority="29" id="{A4BA2A18-3FA5-479C-9408-54005A772975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F17:L17</xm:sqref>
        </x14:conditionalFormatting>
        <x14:conditionalFormatting xmlns:xm="http://schemas.microsoft.com/office/excel/2006/main">
          <x14:cfRule type="iconSet" priority="28" id="{BAD79F80-76B7-403B-9E45-81E55A599A7D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F20:L20</xm:sqref>
        </x14:conditionalFormatting>
        <x14:conditionalFormatting xmlns:xm="http://schemas.microsoft.com/office/excel/2006/main">
          <x14:cfRule type="iconSet" priority="27" id="{090B9DAC-F45F-4CBF-8C61-7F0AA7C8A083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F23:L23</xm:sqref>
        </x14:conditionalFormatting>
        <x14:conditionalFormatting xmlns:xm="http://schemas.microsoft.com/office/excel/2006/main">
          <x14:cfRule type="iconSet" priority="26" id="{CBC460F5-E885-4520-B5F6-AD51AB417FEE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F26:L26</xm:sqref>
        </x14:conditionalFormatting>
        <x14:conditionalFormatting xmlns:xm="http://schemas.microsoft.com/office/excel/2006/main">
          <x14:cfRule type="iconSet" priority="25" id="{F2E3ED75-6616-4311-9A3F-9262D2E247C8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F29:L29</xm:sqref>
        </x14:conditionalFormatting>
        <x14:conditionalFormatting xmlns:xm="http://schemas.microsoft.com/office/excel/2006/main">
          <x14:cfRule type="iconSet" priority="24" id="{DC944DEC-902B-41B1-81CB-54671E5FA83F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F32:L32</xm:sqref>
        </x14:conditionalFormatting>
        <x14:conditionalFormatting xmlns:xm="http://schemas.microsoft.com/office/excel/2006/main">
          <x14:cfRule type="iconSet" priority="23" id="{A58BD986-E4DF-4757-A664-BD4E92DE2F35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F35:L35</xm:sqref>
        </x14:conditionalFormatting>
        <x14:conditionalFormatting xmlns:xm="http://schemas.microsoft.com/office/excel/2006/main">
          <x14:cfRule type="iconSet" priority="22" id="{21EBE737-7BC6-49A4-B355-1F8015989317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F38:L38</xm:sqref>
        </x14:conditionalFormatting>
        <x14:conditionalFormatting xmlns:xm="http://schemas.microsoft.com/office/excel/2006/main">
          <x14:cfRule type="iconSet" priority="21" id="{E82510D2-65AE-4275-A65B-8C76238C5ECB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F41:L41</xm:sqref>
        </x14:conditionalFormatting>
        <x14:conditionalFormatting xmlns:xm="http://schemas.microsoft.com/office/excel/2006/main">
          <x14:cfRule type="iconSet" priority="20" id="{D9A536B5-8928-4E53-8969-E841E888B512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F44:L44</xm:sqref>
        </x14:conditionalFormatting>
        <x14:conditionalFormatting xmlns:xm="http://schemas.microsoft.com/office/excel/2006/main">
          <x14:cfRule type="iconSet" priority="2" id="{B97052EF-FE25-4941-BCCF-A810801F95DD}">
            <x14:iconSet iconSet="3Stars" showValue="0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J3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showRowColHeaders="0" zoomScale="110" zoomScaleNormal="110" workbookViewId="0">
      <selection activeCell="O4" sqref="O4"/>
    </sheetView>
  </sheetViews>
  <sheetFormatPr defaultRowHeight="14.25" x14ac:dyDescent="0.2"/>
  <cols>
    <col min="1" max="1" width="2" style="1" customWidth="1"/>
    <col min="2" max="2" width="21.42578125" style="1" customWidth="1"/>
    <col min="3" max="11" width="7.140625" style="1" customWidth="1"/>
    <col min="12" max="12" width="2.5703125" style="1" customWidth="1"/>
    <col min="13" max="13" width="12.140625" style="1" customWidth="1"/>
    <col min="14" max="16384" width="9.140625" style="1"/>
  </cols>
  <sheetData>
    <row r="1" spans="1:13" ht="14.25" customHeight="1" x14ac:dyDescent="0.2">
      <c r="A1" s="120"/>
      <c r="B1" s="183" t="s">
        <v>31</v>
      </c>
      <c r="C1" s="183"/>
      <c r="D1" s="183"/>
      <c r="E1" s="185" t="s">
        <v>70</v>
      </c>
      <c r="F1" s="185"/>
      <c r="G1" s="185"/>
      <c r="H1" s="185"/>
      <c r="I1" s="185"/>
      <c r="J1" s="185"/>
      <c r="K1" s="185"/>
      <c r="L1" s="185"/>
      <c r="M1" s="186"/>
    </row>
    <row r="2" spans="1:13" ht="48" customHeight="1" x14ac:dyDescent="0.2">
      <c r="A2" s="121"/>
      <c r="B2" s="184"/>
      <c r="C2" s="184"/>
      <c r="D2" s="184"/>
      <c r="E2" s="187"/>
      <c r="F2" s="187"/>
      <c r="G2" s="187"/>
      <c r="H2" s="187"/>
      <c r="I2" s="187"/>
      <c r="J2" s="187"/>
      <c r="K2" s="187"/>
      <c r="L2" s="187"/>
      <c r="M2" s="188"/>
    </row>
    <row r="3" spans="1:13" ht="6.75" customHeight="1" thickBot="1" x14ac:dyDescent="0.25">
      <c r="A3" s="128"/>
      <c r="B3" s="122"/>
      <c r="C3" s="122"/>
      <c r="D3" s="122"/>
      <c r="E3" s="122" t="s">
        <v>69</v>
      </c>
      <c r="F3" s="122"/>
      <c r="G3" s="122"/>
      <c r="H3" s="122"/>
      <c r="I3" s="122"/>
      <c r="J3" s="122"/>
      <c r="K3" s="122"/>
      <c r="L3" s="122"/>
      <c r="M3" s="123"/>
    </row>
    <row r="4" spans="1:13" s="108" customFormat="1" ht="69" x14ac:dyDescent="0.25">
      <c r="A4" s="129"/>
      <c r="B4" s="109" t="str">
        <f>'PUEO DECISION MODEL'!E5</f>
        <v>CRITERIA</v>
      </c>
      <c r="C4" s="110" t="s">
        <v>68</v>
      </c>
      <c r="D4" s="110" t="str">
        <f>'PUEO DECISION MODEL'!F5</f>
        <v>[CRITERION 1]</v>
      </c>
      <c r="E4" s="110" t="str">
        <f>'PUEO DECISION MODEL'!G5</f>
        <v>[CRITERION 2]</v>
      </c>
      <c r="F4" s="110" t="str">
        <f>'PUEO DECISION MODEL'!H5</f>
        <v>[CRITERION 3]</v>
      </c>
      <c r="G4" s="110" t="str">
        <f>'PUEO DECISION MODEL'!I5</f>
        <v>[CRITERION 4]</v>
      </c>
      <c r="H4" s="110" t="str">
        <f>'PUEO DECISION MODEL'!J5</f>
        <v>[CRITERION 5]</v>
      </c>
      <c r="I4" s="110" t="str">
        <f>'PUEO DECISION MODEL'!K5</f>
        <v>[CRITERION 6]</v>
      </c>
      <c r="J4" s="110" t="str">
        <f>'PUEO DECISION MODEL'!L5</f>
        <v>[CRITERION 7]</v>
      </c>
      <c r="K4" s="111" t="str">
        <f>'PUEO DECISION MODEL'!M5</f>
        <v>TOTAL</v>
      </c>
      <c r="L4" s="124"/>
      <c r="M4" s="125"/>
    </row>
    <row r="5" spans="1:13" s="108" customFormat="1" ht="15" x14ac:dyDescent="0.25">
      <c r="A5" s="129"/>
      <c r="B5" s="133" t="s">
        <v>72</v>
      </c>
      <c r="C5" s="134"/>
      <c r="D5" s="136">
        <v>0</v>
      </c>
      <c r="E5" s="136">
        <v>0</v>
      </c>
      <c r="F5" s="136">
        <v>0</v>
      </c>
      <c r="G5" s="136">
        <v>0</v>
      </c>
      <c r="H5" s="136">
        <v>0</v>
      </c>
      <c r="I5" s="136">
        <v>0</v>
      </c>
      <c r="J5" s="136">
        <v>0</v>
      </c>
      <c r="K5" s="135"/>
      <c r="L5" s="124"/>
      <c r="M5" s="125"/>
    </row>
    <row r="6" spans="1:13" s="108" customFormat="1" ht="15" x14ac:dyDescent="0.25">
      <c r="A6" s="129"/>
      <c r="B6" s="112" t="s">
        <v>71</v>
      </c>
      <c r="C6" s="132"/>
      <c r="D6" s="113">
        <f>'PUEO DECISION MODEL'!F7</f>
        <v>0.1</v>
      </c>
      <c r="E6" s="113">
        <f>'PUEO DECISION MODEL'!G7</f>
        <v>0.2</v>
      </c>
      <c r="F6" s="113">
        <f>'PUEO DECISION MODEL'!H7</f>
        <v>0.1</v>
      </c>
      <c r="G6" s="113">
        <f>'PUEO DECISION MODEL'!I7</f>
        <v>0.1</v>
      </c>
      <c r="H6" s="113">
        <f>'PUEO DECISION MODEL'!J7</f>
        <v>0.1</v>
      </c>
      <c r="I6" s="113">
        <f>'PUEO DECISION MODEL'!K7</f>
        <v>0.2</v>
      </c>
      <c r="J6" s="113">
        <f>'PUEO DECISION MODEL'!L7</f>
        <v>0.2</v>
      </c>
      <c r="K6" s="131"/>
      <c r="L6" s="124"/>
      <c r="M6" s="125"/>
    </row>
    <row r="7" spans="1:13" ht="15" x14ac:dyDescent="0.25">
      <c r="A7" s="128"/>
      <c r="B7" s="114" t="str">
        <f>'PUEO DECISION MODEL'!C12</f>
        <v>[ALTERNATIVE A]</v>
      </c>
      <c r="C7" s="115">
        <f>SUM('PUEO DECISION MODEL'!$F14:$L14)</f>
        <v>0.61499999999999999</v>
      </c>
      <c r="D7" s="115">
        <f>SUM('PUEO DECISION MODEL'!$F14:$L14)-'PUEO DECISION MODEL'!F14</f>
        <v>0.54</v>
      </c>
      <c r="E7" s="115">
        <f>SUM('PUEO DECISION MODEL'!$F14:$L14)-'PUEO DECISION MODEL'!G14</f>
        <v>0.51500000000000001</v>
      </c>
      <c r="F7" s="115">
        <f>SUM('PUEO DECISION MODEL'!$F14:$L14)-'PUEO DECISION MODEL'!H14</f>
        <v>0.51500000000000001</v>
      </c>
      <c r="G7" s="115">
        <f>SUM('PUEO DECISION MODEL'!$F14:$L14)-'PUEO DECISION MODEL'!I14</f>
        <v>0.54833333333333334</v>
      </c>
      <c r="H7" s="115">
        <f>SUM('PUEO DECISION MODEL'!$F14:$L14)-'PUEO DECISION MODEL'!J14</f>
        <v>0.58166666666666667</v>
      </c>
      <c r="I7" s="115">
        <f>SUM('PUEO DECISION MODEL'!$F14:$L14)-'PUEO DECISION MODEL'!K14</f>
        <v>0.57499999999999996</v>
      </c>
      <c r="J7" s="115">
        <f>SUM('PUEO DECISION MODEL'!$F14:$L14)-'PUEO DECISION MODEL'!L14</f>
        <v>0.41499999999999998</v>
      </c>
      <c r="K7" s="116">
        <f>SUM(C7:J7)</f>
        <v>4.3049999999999997</v>
      </c>
      <c r="L7" s="122"/>
      <c r="M7" s="123"/>
    </row>
    <row r="8" spans="1:13" ht="15" x14ac:dyDescent="0.25">
      <c r="A8" s="128"/>
      <c r="B8" s="114" t="str">
        <f>'PUEO DECISION MODEL'!C15</f>
        <v>[ALTERNATIVE B]</v>
      </c>
      <c r="C8" s="115">
        <f>SUM('PUEO DECISION MODEL'!$F17:$L17)</f>
        <v>0.77</v>
      </c>
      <c r="D8" s="115">
        <f>SUM('PUEO DECISION MODEL'!$F17:$L17)-'PUEO DECISION MODEL'!F17</f>
        <v>0.72</v>
      </c>
      <c r="E8" s="115">
        <f>SUM('PUEO DECISION MODEL'!$F17:$L17)-'PUEO DECISION MODEL'!G17</f>
        <v>0.57000000000000006</v>
      </c>
      <c r="F8" s="115">
        <f>SUM('PUEO DECISION MODEL'!$F17:$L17)-'PUEO DECISION MODEL'!H17</f>
        <v>0.68</v>
      </c>
      <c r="G8" s="115">
        <f>SUM('PUEO DECISION MODEL'!$F17:$L17)-'PUEO DECISION MODEL'!I17</f>
        <v>0.68666666666666665</v>
      </c>
      <c r="H8" s="115">
        <f>SUM('PUEO DECISION MODEL'!$F17:$L17)-'PUEO DECISION MODEL'!J17</f>
        <v>0.70333333333333337</v>
      </c>
      <c r="I8" s="115">
        <f>SUM('PUEO DECISION MODEL'!$F17:$L17)-'PUEO DECISION MODEL'!K17</f>
        <v>0.69</v>
      </c>
      <c r="J8" s="115">
        <f>SUM('PUEO DECISION MODEL'!$F17:$L17)-'PUEO DECISION MODEL'!L17</f>
        <v>0.57000000000000006</v>
      </c>
      <c r="K8" s="116">
        <f t="shared" ref="K8:K17" si="0">SUM(C8:J8)</f>
        <v>5.3900000000000006</v>
      </c>
      <c r="L8" s="122"/>
      <c r="M8" s="123"/>
    </row>
    <row r="9" spans="1:13" ht="15" x14ac:dyDescent="0.25">
      <c r="A9" s="128"/>
      <c r="B9" s="114" t="str">
        <f>'PUEO DECISION MODEL'!C18</f>
        <v>[ALTERNATIVE C]</v>
      </c>
      <c r="C9" s="115">
        <f>SUM('PUEO DECISION MODEL'!$F20:$L20)</f>
        <v>0.79499999999999993</v>
      </c>
      <c r="D9" s="115">
        <f>SUM('PUEO DECISION MODEL'!$F20:$L20)-'PUEO DECISION MODEL'!F20</f>
        <v>0.72</v>
      </c>
      <c r="E9" s="115">
        <f>SUM('PUEO DECISION MODEL'!$F20:$L20)-'PUEO DECISION MODEL'!G20</f>
        <v>0.69499999999999995</v>
      </c>
      <c r="F9" s="115">
        <f>SUM('PUEO DECISION MODEL'!$F20:$L20)-'PUEO DECISION MODEL'!H20</f>
        <v>0.69499999999999995</v>
      </c>
      <c r="G9" s="115">
        <f>SUM('PUEO DECISION MODEL'!$F20:$L20)-'PUEO DECISION MODEL'!I20</f>
        <v>0.69499999999999995</v>
      </c>
      <c r="H9" s="115">
        <f>SUM('PUEO DECISION MODEL'!$F20:$L20)-'PUEO DECISION MODEL'!J20</f>
        <v>0.69499999999999995</v>
      </c>
      <c r="I9" s="115">
        <f>SUM('PUEO DECISION MODEL'!$F20:$L20)-'PUEO DECISION MODEL'!K20</f>
        <v>0.67499999999999993</v>
      </c>
      <c r="J9" s="115">
        <f>SUM('PUEO DECISION MODEL'!$F20:$L20)-'PUEO DECISION MODEL'!L20</f>
        <v>0.59499999999999997</v>
      </c>
      <c r="K9" s="116">
        <f t="shared" si="0"/>
        <v>5.5649999999999995</v>
      </c>
      <c r="L9" s="122"/>
      <c r="M9" s="123"/>
    </row>
    <row r="10" spans="1:13" ht="15" x14ac:dyDescent="0.25">
      <c r="A10" s="128"/>
      <c r="B10" s="114" t="str">
        <f>'PUEO DECISION MODEL'!C21</f>
        <v>[ALTERNATIVE D]</v>
      </c>
      <c r="C10" s="115">
        <f>SUM('PUEO DECISION MODEL'!$F23:$L23)</f>
        <v>0.8683333333333334</v>
      </c>
      <c r="D10" s="115">
        <f>SUM('PUEO DECISION MODEL'!$F23:$L23)-'PUEO DECISION MODEL'!F23</f>
        <v>0.79333333333333345</v>
      </c>
      <c r="E10" s="115">
        <f>SUM('PUEO DECISION MODEL'!$F23:$L23)-'PUEO DECISION MODEL'!G23</f>
        <v>0.66833333333333345</v>
      </c>
      <c r="F10" s="115">
        <f>SUM('PUEO DECISION MODEL'!$F23:$L23)-'PUEO DECISION MODEL'!H23</f>
        <v>0.77833333333333343</v>
      </c>
      <c r="G10" s="115">
        <f>SUM('PUEO DECISION MODEL'!$F23:$L23)-'PUEO DECISION MODEL'!I23</f>
        <v>0.78500000000000003</v>
      </c>
      <c r="H10" s="115">
        <f>SUM('PUEO DECISION MODEL'!$F23:$L23)-'PUEO DECISION MODEL'!J23</f>
        <v>0.76833333333333342</v>
      </c>
      <c r="I10" s="115">
        <f>SUM('PUEO DECISION MODEL'!$F23:$L23)-'PUEO DECISION MODEL'!K23</f>
        <v>0.74833333333333341</v>
      </c>
      <c r="J10" s="115">
        <f>SUM('PUEO DECISION MODEL'!$F23:$L23)-'PUEO DECISION MODEL'!L23</f>
        <v>0.66833333333333345</v>
      </c>
      <c r="K10" s="116">
        <f t="shared" si="0"/>
        <v>6.0783333333333331</v>
      </c>
      <c r="L10" s="122"/>
      <c r="M10" s="123"/>
    </row>
    <row r="11" spans="1:13" ht="15" x14ac:dyDescent="0.25">
      <c r="A11" s="128"/>
      <c r="B11" s="114" t="str">
        <f>'PUEO DECISION MODEL'!C24</f>
        <v>[ALTERNATIVE E]</v>
      </c>
      <c r="C11" s="115">
        <f>SUM('PUEO DECISION MODEL'!$F26:$L26)</f>
        <v>0.64066666666666672</v>
      </c>
      <c r="D11" s="115">
        <f>SUM('PUEO DECISION MODEL'!$F26:$L26)-'PUEO DECISION MODEL'!F26</f>
        <v>0.64066666666666672</v>
      </c>
      <c r="E11" s="115">
        <f>SUM('PUEO DECISION MODEL'!$F26:$L26)-'PUEO DECISION MODEL'!G26</f>
        <v>0.54066666666666674</v>
      </c>
      <c r="F11" s="115">
        <f>SUM('PUEO DECISION MODEL'!$F26:$L26)-'PUEO DECISION MODEL'!H26</f>
        <v>0.54666666666666675</v>
      </c>
      <c r="G11" s="115">
        <f>SUM('PUEO DECISION MODEL'!$F26:$L26)-'PUEO DECISION MODEL'!I26</f>
        <v>0.57400000000000007</v>
      </c>
      <c r="H11" s="115">
        <f>SUM('PUEO DECISION MODEL'!$F26:$L26)-'PUEO DECISION MODEL'!J26</f>
        <v>0.54066666666666674</v>
      </c>
      <c r="I11" s="115">
        <f>SUM('PUEO DECISION MODEL'!$F26:$L26)-'PUEO DECISION MODEL'!K26</f>
        <v>0.56066666666666665</v>
      </c>
      <c r="J11" s="115">
        <f>SUM('PUEO DECISION MODEL'!$F26:$L26)-'PUEO DECISION MODEL'!L26</f>
        <v>0.44066666666666671</v>
      </c>
      <c r="K11" s="116">
        <f t="shared" si="0"/>
        <v>4.4846666666666675</v>
      </c>
      <c r="L11" s="122"/>
      <c r="M11" s="123"/>
    </row>
    <row r="12" spans="1:13" ht="15" x14ac:dyDescent="0.25">
      <c r="A12" s="128"/>
      <c r="B12" s="114" t="str">
        <f>'PUEO DECISION MODEL'!C27</f>
        <v>[ALTERNATIVE F]</v>
      </c>
      <c r="C12" s="115">
        <f>SUM('PUEO DECISION MODEL'!$F29:$L29)</f>
        <v>0.69133333333333336</v>
      </c>
      <c r="D12" s="115">
        <f>SUM('PUEO DECISION MODEL'!$F29:$L29)-'PUEO DECISION MODEL'!F29</f>
        <v>0.66633333333333333</v>
      </c>
      <c r="E12" s="115">
        <f>SUM('PUEO DECISION MODEL'!$F29:$L29)-'PUEO DECISION MODEL'!G29</f>
        <v>0.49133333333333334</v>
      </c>
      <c r="F12" s="115">
        <f>SUM('PUEO DECISION MODEL'!$F29:$L29)-'PUEO DECISION MODEL'!H29</f>
        <v>0.59833333333333338</v>
      </c>
      <c r="G12" s="115">
        <f>SUM('PUEO DECISION MODEL'!$F29:$L29)-'PUEO DECISION MODEL'!I29</f>
        <v>0.6246666666666667</v>
      </c>
      <c r="H12" s="115">
        <f>SUM('PUEO DECISION MODEL'!$F29:$L29)-'PUEO DECISION MODEL'!J29</f>
        <v>0.6246666666666667</v>
      </c>
      <c r="I12" s="115">
        <f>SUM('PUEO DECISION MODEL'!$F29:$L29)-'PUEO DECISION MODEL'!K29</f>
        <v>0.65133333333333332</v>
      </c>
      <c r="J12" s="115">
        <f>SUM('PUEO DECISION MODEL'!$F29:$L29)-'PUEO DECISION MODEL'!L29</f>
        <v>0.49133333333333334</v>
      </c>
      <c r="K12" s="116">
        <f t="shared" si="0"/>
        <v>4.8393333333333342</v>
      </c>
      <c r="L12" s="122"/>
      <c r="M12" s="123"/>
    </row>
    <row r="13" spans="1:13" ht="15" x14ac:dyDescent="0.25">
      <c r="A13" s="128"/>
      <c r="B13" s="114" t="str">
        <f>'PUEO DECISION MODEL'!C30</f>
        <v>[ALTERNATIVE G]</v>
      </c>
      <c r="C13" s="115">
        <f>SUM('PUEO DECISION MODEL'!$F32:$L32)</f>
        <v>0.64033333333333342</v>
      </c>
      <c r="D13" s="115">
        <f>SUM('PUEO DECISION MODEL'!$F32:$L32)-'PUEO DECISION MODEL'!F32</f>
        <v>0.56533333333333347</v>
      </c>
      <c r="E13" s="115">
        <f>SUM('PUEO DECISION MODEL'!$F32:$L32)-'PUEO DECISION MODEL'!G32</f>
        <v>0.54033333333333344</v>
      </c>
      <c r="F13" s="115">
        <f>SUM('PUEO DECISION MODEL'!$F32:$L32)-'PUEO DECISION MODEL'!H32</f>
        <v>0.54833333333333345</v>
      </c>
      <c r="G13" s="115">
        <f>SUM('PUEO DECISION MODEL'!$F32:$L32)-'PUEO DECISION MODEL'!I32</f>
        <v>0.57366666666666677</v>
      </c>
      <c r="H13" s="115">
        <f>SUM('PUEO DECISION MODEL'!$F32:$L32)-'PUEO DECISION MODEL'!J32</f>
        <v>0.57366666666666677</v>
      </c>
      <c r="I13" s="115">
        <f>SUM('PUEO DECISION MODEL'!$F32:$L32)-'PUEO DECISION MODEL'!K32</f>
        <v>0.60033333333333339</v>
      </c>
      <c r="J13" s="115">
        <f>SUM('PUEO DECISION MODEL'!$F32:$L32)-'PUEO DECISION MODEL'!L32</f>
        <v>0.44033333333333341</v>
      </c>
      <c r="K13" s="116">
        <f t="shared" si="0"/>
        <v>4.4823333333333339</v>
      </c>
      <c r="L13" s="122"/>
      <c r="M13" s="123"/>
    </row>
    <row r="14" spans="1:13" ht="15" x14ac:dyDescent="0.25">
      <c r="A14" s="128"/>
      <c r="B14" s="114" t="str">
        <f>'PUEO DECISION MODEL'!C33</f>
        <v>[ALTERNATIVE H]</v>
      </c>
      <c r="C14" s="115">
        <f>SUM('PUEO DECISION MODEL'!$F35:$L35)</f>
        <v>0.66266666666666674</v>
      </c>
      <c r="D14" s="115">
        <f>SUM('PUEO DECISION MODEL'!$F35:$L35)-'PUEO DECISION MODEL'!F35</f>
        <v>0.58766666666666678</v>
      </c>
      <c r="E14" s="115">
        <f>SUM('PUEO DECISION MODEL'!$F35:$L35)-'PUEO DECISION MODEL'!G35</f>
        <v>0.56266666666666676</v>
      </c>
      <c r="F14" s="115">
        <f>SUM('PUEO DECISION MODEL'!$F35:$L35)-'PUEO DECISION MODEL'!H35</f>
        <v>0.57166666666666677</v>
      </c>
      <c r="G14" s="115">
        <f>SUM('PUEO DECISION MODEL'!$F35:$L35)-'PUEO DECISION MODEL'!I35</f>
        <v>0.57933333333333337</v>
      </c>
      <c r="H14" s="115">
        <f>SUM('PUEO DECISION MODEL'!$F35:$L35)-'PUEO DECISION MODEL'!J35</f>
        <v>0.62933333333333341</v>
      </c>
      <c r="I14" s="115">
        <f>SUM('PUEO DECISION MODEL'!$F35:$L35)-'PUEO DECISION MODEL'!K35</f>
        <v>0.58266666666666667</v>
      </c>
      <c r="J14" s="115">
        <f>SUM('PUEO DECISION MODEL'!$F35:$L35)-'PUEO DECISION MODEL'!L35</f>
        <v>0.46266666666666673</v>
      </c>
      <c r="K14" s="116">
        <f t="shared" si="0"/>
        <v>4.6386666666666665</v>
      </c>
      <c r="L14" s="122"/>
      <c r="M14" s="123"/>
    </row>
    <row r="15" spans="1:13" ht="15" x14ac:dyDescent="0.25">
      <c r="A15" s="128"/>
      <c r="B15" s="114" t="str">
        <f>'PUEO DECISION MODEL'!C36</f>
        <v>[ALTERNATIVE I]</v>
      </c>
      <c r="C15" s="115">
        <f>SUM('PUEO DECISION MODEL'!$F38:$L38)</f>
        <v>0.70166666666666666</v>
      </c>
      <c r="D15" s="115">
        <f>SUM('PUEO DECISION MODEL'!$F38:$L38)-'PUEO DECISION MODEL'!F38</f>
        <v>0.62666666666666671</v>
      </c>
      <c r="E15" s="115">
        <f>SUM('PUEO DECISION MODEL'!$F38:$L38)-'PUEO DECISION MODEL'!G38</f>
        <v>0.60166666666666668</v>
      </c>
      <c r="F15" s="115">
        <f>SUM('PUEO DECISION MODEL'!$F38:$L38)-'PUEO DECISION MODEL'!H38</f>
        <v>0.61166666666666669</v>
      </c>
      <c r="G15" s="115">
        <f>SUM('PUEO DECISION MODEL'!$F38:$L38)-'PUEO DECISION MODEL'!I38</f>
        <v>0.61833333333333329</v>
      </c>
      <c r="H15" s="115">
        <f>SUM('PUEO DECISION MODEL'!$F38:$L38)-'PUEO DECISION MODEL'!J38</f>
        <v>0.66833333333333333</v>
      </c>
      <c r="I15" s="115">
        <f>SUM('PUEO DECISION MODEL'!$F38:$L38)-'PUEO DECISION MODEL'!K38</f>
        <v>0.58166666666666667</v>
      </c>
      <c r="J15" s="115">
        <f>SUM('PUEO DECISION MODEL'!$F38:$L38)-'PUEO DECISION MODEL'!L38</f>
        <v>0.50166666666666671</v>
      </c>
      <c r="K15" s="116">
        <f t="shared" si="0"/>
        <v>4.9116666666666671</v>
      </c>
      <c r="L15" s="122"/>
      <c r="M15" s="123"/>
    </row>
    <row r="16" spans="1:13" ht="15" x14ac:dyDescent="0.25">
      <c r="A16" s="128"/>
      <c r="B16" s="114" t="str">
        <f>'PUEO DECISION MODEL'!C39</f>
        <v>[ALTERNATIVE J]</v>
      </c>
      <c r="C16" s="115">
        <f>SUM('PUEO DECISION MODEL'!$F41:$L41)</f>
        <v>0.69333333333333336</v>
      </c>
      <c r="D16" s="115">
        <f>SUM('PUEO DECISION MODEL'!$F41:$L41)-'PUEO DECISION MODEL'!F41</f>
        <v>0.64333333333333331</v>
      </c>
      <c r="E16" s="115">
        <f>SUM('PUEO DECISION MODEL'!$F41:$L41)-'PUEO DECISION MODEL'!G41</f>
        <v>0.59333333333333338</v>
      </c>
      <c r="F16" s="115">
        <f>SUM('PUEO DECISION MODEL'!$F41:$L41)-'PUEO DECISION MODEL'!H41</f>
        <v>0.60333333333333339</v>
      </c>
      <c r="G16" s="115">
        <f>SUM('PUEO DECISION MODEL'!$F41:$L41)-'PUEO DECISION MODEL'!I41</f>
        <v>0.59333333333333338</v>
      </c>
      <c r="H16" s="115">
        <f>SUM('PUEO DECISION MODEL'!$F41:$L41)-'PUEO DECISION MODEL'!J41</f>
        <v>0.66</v>
      </c>
      <c r="I16" s="115">
        <f>SUM('PUEO DECISION MODEL'!$F41:$L41)-'PUEO DECISION MODEL'!K41</f>
        <v>0.57333333333333336</v>
      </c>
      <c r="J16" s="115">
        <f>SUM('PUEO DECISION MODEL'!$F41:$L41)-'PUEO DECISION MODEL'!L41</f>
        <v>0.49333333333333335</v>
      </c>
      <c r="K16" s="116">
        <f t="shared" si="0"/>
        <v>4.8533333333333335</v>
      </c>
      <c r="L16" s="122"/>
      <c r="M16" s="123"/>
    </row>
    <row r="17" spans="1:13" ht="15.75" thickBot="1" x14ac:dyDescent="0.3">
      <c r="A17" s="128"/>
      <c r="B17" s="117" t="str">
        <f>'PUEO DECISION MODEL'!C42</f>
        <v>[ALTERNATIVE K]</v>
      </c>
      <c r="C17" s="118">
        <f>SUM('PUEO DECISION MODEL'!$F44:$L44)</f>
        <v>0.64500000000000002</v>
      </c>
      <c r="D17" s="118">
        <f>SUM('PUEO DECISION MODEL'!$F44:$L44)-'PUEO DECISION MODEL'!F44</f>
        <v>0.57000000000000006</v>
      </c>
      <c r="E17" s="118">
        <f>SUM('PUEO DECISION MODEL'!$F44:$L44)-'PUEO DECISION MODEL'!G44</f>
        <v>0.54500000000000004</v>
      </c>
      <c r="F17" s="118">
        <f>SUM('PUEO DECISION MODEL'!$F44:$L44)-'PUEO DECISION MODEL'!H44</f>
        <v>0.55500000000000005</v>
      </c>
      <c r="G17" s="118">
        <f>SUM('PUEO DECISION MODEL'!$F44:$L44)-'PUEO DECISION MODEL'!I44</f>
        <v>0.57833333333333337</v>
      </c>
      <c r="H17" s="118">
        <f>SUM('PUEO DECISION MODEL'!$F44:$L44)-'PUEO DECISION MODEL'!J44</f>
        <v>0.61166666666666669</v>
      </c>
      <c r="I17" s="118">
        <f>SUM('PUEO DECISION MODEL'!$F44:$L44)-'PUEO DECISION MODEL'!K44</f>
        <v>0.56499999999999995</v>
      </c>
      <c r="J17" s="118">
        <f>SUM('PUEO DECISION MODEL'!$F44:$L44)-'PUEO DECISION MODEL'!L44</f>
        <v>0.44500000000000001</v>
      </c>
      <c r="K17" s="119">
        <f t="shared" si="0"/>
        <v>4.5150000000000006</v>
      </c>
      <c r="L17" s="122"/>
      <c r="M17" s="123"/>
    </row>
    <row r="18" spans="1:13" ht="15" thickBot="1" x14ac:dyDescent="0.25">
      <c r="A18" s="130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7"/>
    </row>
  </sheetData>
  <mergeCells count="2">
    <mergeCell ref="B1:D2"/>
    <mergeCell ref="E1:M2"/>
  </mergeCells>
  <conditionalFormatting sqref="C7:J1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7:K1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allowBlank="1" showInputMessage="1" showErrorMessage="1" promptTitle="SENSITIVITY ANALYSIS" prompt="This page allows users to see how the overall score adjusts, based upon eliminating a single criterion." sqref="A1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"/>
  <sheetViews>
    <sheetView workbookViewId="0">
      <selection activeCell="B6" sqref="B6"/>
    </sheetView>
  </sheetViews>
  <sheetFormatPr defaultRowHeight="15" x14ac:dyDescent="0.25"/>
  <sheetData>
    <row r="2" spans="2:3" x14ac:dyDescent="0.25">
      <c r="B2" t="s">
        <v>23</v>
      </c>
      <c r="C2" t="s">
        <v>27</v>
      </c>
    </row>
    <row r="3" spans="2:3" x14ac:dyDescent="0.25">
      <c r="B3" s="2" t="s">
        <v>28</v>
      </c>
      <c r="C3" s="2" t="s">
        <v>32</v>
      </c>
    </row>
    <row r="4" spans="2:3" x14ac:dyDescent="0.25">
      <c r="B4" s="2" t="s">
        <v>29</v>
      </c>
      <c r="C4" s="2" t="s">
        <v>33</v>
      </c>
    </row>
    <row r="5" spans="2:3" x14ac:dyDescent="0.25">
      <c r="B5" s="2" t="s">
        <v>62</v>
      </c>
      <c r="C5" s="2"/>
    </row>
    <row r="6" spans="2:3" x14ac:dyDescent="0.25">
      <c r="B6" s="2"/>
      <c r="C6" s="2"/>
    </row>
    <row r="7" spans="2:3" x14ac:dyDescent="0.25">
      <c r="B7" s="2"/>
      <c r="C7" s="2"/>
    </row>
    <row r="8" spans="2:3" x14ac:dyDescent="0.25">
      <c r="B8" s="2"/>
      <c r="C8" s="2"/>
    </row>
    <row r="9" spans="2:3" x14ac:dyDescent="0.25">
      <c r="B9" s="2"/>
    </row>
    <row r="10" spans="2:3" x14ac:dyDescent="0.25">
      <c r="B1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MODEL_STANDARDS</vt:lpstr>
      <vt:lpstr>PUEO DECISION MODEL</vt:lpstr>
      <vt:lpstr>SENSITIVITY ANALYSIS</vt:lpstr>
      <vt:lpstr>LISTS</vt:lpstr>
      <vt:lpstr>ORIENTATION</vt:lpstr>
      <vt:lpstr>TYPE</vt:lpstr>
    </vt:vector>
  </TitlesOfParts>
  <Company>Defense Intelligence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Mossman, Micah NMN</dc:creator>
  <cp:lastModifiedBy>micah</cp:lastModifiedBy>
  <cp:lastPrinted>2016-11-26T16:43:54Z</cp:lastPrinted>
  <dcterms:created xsi:type="dcterms:W3CDTF">2016-10-25T12:42:22Z</dcterms:created>
  <dcterms:modified xsi:type="dcterms:W3CDTF">2017-01-22T23:51:49Z</dcterms:modified>
</cp:coreProperties>
</file>